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DUC\ATUALIZAÇÕES DE ORÇAMENTO\U.E ARACI LUSTOSA - BOM JESUS\NOVO 2021\"/>
    </mc:Choice>
  </mc:AlternateContent>
  <xr:revisionPtr revIDLastSave="0" documentId="13_ncr:1_{35A11517-935F-4351-897D-A441DC2D6660}" xr6:coauthVersionLast="47" xr6:coauthVersionMax="47" xr10:uidLastSave="{00000000-0000-0000-0000-000000000000}"/>
  <bookViews>
    <workbookView xWindow="-120" yWindow="-120" windowWidth="20730" windowHeight="11160" tabRatio="685" activeTab="3" xr2:uid="{00000000-000D-0000-FFFF-FFFF00000000}"/>
  </bookViews>
  <sheets>
    <sheet name="MEMORIA" sheetId="8" r:id="rId1"/>
    <sheet name="DESCRITIVO" sheetId="17" r:id="rId2"/>
    <sheet name="RESUMO REF" sheetId="21" r:id="rId3"/>
    <sheet name="ORÇAMENTO" sheetId="20" r:id="rId4"/>
    <sheet name="CRONOGRAMA" sheetId="19" r:id="rId5"/>
    <sheet name="ADM. OBRA" sheetId="24" r:id="rId6"/>
    <sheet name="COMPOSIÇÕES" sheetId="2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>#N/A</definedName>
    <definedName name="__xlnm.Print_Titles_2">#REF!</definedName>
    <definedName name="_1Excel_BuiltIn_Print_Titles_15_1_1_1_1">#REF!</definedName>
    <definedName name="_2Excel_BuiltIn_Print_Titles_16_1">#REF!,#REF!</definedName>
    <definedName name="_3Excel_BuiltIn_Print_Titles_16_1_1_1">#REF!</definedName>
    <definedName name="_4Excel_BuiltIn_Print_Titles_17_1">'[1]rev int TP'!$A$1:$B$65536,'[1]rev int TP'!$A$1:$IV$6</definedName>
    <definedName name="_5Excel_BuiltIn_Print_Titles_18_1">#REF!,#REF!</definedName>
    <definedName name="_6Excel_BuiltIn_Print_Titles_19_1">#REF!,#REF!</definedName>
    <definedName name="_7Excel_BuiltIn_Print_Titles_21_1_1_1">#REF!,#REF!</definedName>
    <definedName name="_MDO1">[2]INSUMOS!$C$8</definedName>
    <definedName name="_MDO2">[3]INSUMOS!$C$6</definedName>
    <definedName name="_R">#REF!</definedName>
    <definedName name="A">'[4]NBRES-92'!#REF!</definedName>
    <definedName name="AA">#REF!</definedName>
    <definedName name="AAA">#REF!</definedName>
    <definedName name="ABRA">#REF!</definedName>
    <definedName name="Ac">#REF!</definedName>
    <definedName name="ADA">#REF!</definedName>
    <definedName name="AGOA">#REF!</definedName>
    <definedName name="am">#REF!</definedName>
    <definedName name="APTO_TIPO">#REF!</definedName>
    <definedName name="AREA">#REF!</definedName>
    <definedName name="_xlnm.Extract">[5]GUARANTÃS!#REF!</definedName>
    <definedName name="_xlnm.Print_Area" localSheetId="5">'ADM. OBRA'!$A$1:$H$29</definedName>
    <definedName name="_xlnm.Print_Area" localSheetId="6">COMPOSIÇÕES!$A$1:$H$201</definedName>
    <definedName name="_xlnm.Print_Area" localSheetId="4">CRONOGRAMA!$A$1:$J$45</definedName>
    <definedName name="_xlnm.Print_Area" localSheetId="1">DESCRITIVO!$A$1:$K$152</definedName>
    <definedName name="_xlnm.Print_Area" localSheetId="0">MEMORIA!$A$1:$K$149</definedName>
    <definedName name="_xlnm.Print_Area" localSheetId="3">ORÇAMENTO!$A$1:$I$147</definedName>
    <definedName name="_xlnm.Print_Area" localSheetId="2">'RESUMO REF'!$A$1:$H$43</definedName>
    <definedName name="AreaTeste">#REF!</definedName>
    <definedName name="AreaTeste2">#REF!</definedName>
    <definedName name="_xlnm.Database">[5]GUARANTÃS!#REF!</definedName>
    <definedName name="BB">#REF!</definedName>
    <definedName name="BBB">#REF!</definedName>
    <definedName name="BDI">#REF!</definedName>
    <definedName name="BDIc">#REF!</definedName>
    <definedName name="BDIf">#REF!</definedName>
    <definedName name="C_">#REF!</definedName>
    <definedName name="cb">#REF!</definedName>
    <definedName name="CC">#REF!</definedName>
    <definedName name="CCC">#REF!</definedName>
    <definedName name="CélulaInicioPlanilha">#REF!</definedName>
    <definedName name="CélulaResumo">#REF!</definedName>
    <definedName name="CIDADES">OFFSET('[6]LISTA DE ESCOLAS'!$D$1,1,0,COUNTA('[6]LISTA DE ESCOLAS'!$D:$D),1)</definedName>
    <definedName name="_xlnm.Criteria">[5]GUARANTÃS!#REF!</definedName>
    <definedName name="DÇGDGJKDG">#REF!</definedName>
    <definedName name="DD">#REF!</definedName>
    <definedName name="DDD">#REF!</definedName>
    <definedName name="DEMONSTRATIVO_DO_RESULTADO_GERENCIAL___DGR">#REF!</definedName>
    <definedName name="DEZA">#REF!</definedName>
    <definedName name="Df">#REF!</definedName>
    <definedName name="E">#REF!</definedName>
    <definedName name="EE">#REF!</definedName>
    <definedName name="EEE">#REF!</definedName>
    <definedName name="ETAPAS_DA_OBRA">OFFSET(#REF!,0,0,COUNTA(#REF!),1)</definedName>
    <definedName name="Excel_BuiltIn_Criteria">[5]GUARANTÃS!#REF!</definedName>
    <definedName name="Excel_BuiltIn_Database">[5]GUARANTÃS!#REF!</definedName>
    <definedName name="Excel_BuiltIn_Extract">[5]GUARANTÃS!#REF!</definedName>
    <definedName name="Excel_BuiltIn_Print_Area_10_1">#REF!</definedName>
    <definedName name="Excel_BuiltIn_Print_Area_11_1">#REF!</definedName>
    <definedName name="Excel_BuiltIn_Print_Area_12_1">#REF!</definedName>
    <definedName name="Excel_BuiltIn_Print_Area_13_1">#REF!</definedName>
    <definedName name="Excel_BuiltIn_Print_Area_14_1">#REF!</definedName>
    <definedName name="Excel_BuiltIn_Print_Area_15_1">#REF!</definedName>
    <definedName name="Excel_BuiltIn_Print_Area_21_1">#REF!</definedName>
    <definedName name="Excel_BuiltIn_Print_Area_23_1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Area_9_1">#REF!</definedName>
    <definedName name="Excel_BuiltIn_Print_Titles_1_1">#REF!</definedName>
    <definedName name="Excel_BuiltIn_Print_Titles_13_1">#REF!</definedName>
    <definedName name="Excel_BuiltIn_Print_Titles_14_1">#REF!,#REF!</definedName>
    <definedName name="Excel_BuiltIn_Print_Titles_14_1_1">#REF!</definedName>
    <definedName name="Excel_BuiltIn_Print_Titles_15_1">#REF!,#REF!</definedName>
    <definedName name="Excel_BuiltIn_Print_Titles_15_1_1">#REF!,#REF!</definedName>
    <definedName name="Excel_BuiltIn_Print_Titles_15_1_1_1">#REF!,#REF!</definedName>
    <definedName name="Excel_BuiltIn_Print_Titles_16_1">#REF!,#REF!</definedName>
    <definedName name="Excel_BuiltIn_Print_Titles_16_1_1">#REF!,#REF!</definedName>
    <definedName name="Excel_BuiltIn_Print_Titles_17_1">#REF!,#REF!</definedName>
    <definedName name="Excel_BuiltIn_Print_Titles_17_1_1">#REF!,#REF!</definedName>
    <definedName name="Excel_BuiltIn_Print_Titles_17_1_1_1">'[1]rev int TP'!$A$1:$B$65510,'[1]rev int TP'!$A$1:$IV$6</definedName>
    <definedName name="Excel_BuiltIn_Print_Titles_17_1_1_1_1">#REF!</definedName>
    <definedName name="Excel_BuiltIn_Print_Titles_18_1">'[1]rev int TP'!$A$1:$B$65536,'[1]rev int TP'!$A$1:$IV$6</definedName>
    <definedName name="Excel_BuiltIn_Print_Titles_18_1_1">#REF!,#REF!</definedName>
    <definedName name="Excel_BuiltIn_Print_Titles_18_1_1_1">#REF!</definedName>
    <definedName name="Excel_BuiltIn_Print_Titles_19_1">#REF!,#REF!</definedName>
    <definedName name="Excel_BuiltIn_Print_Titles_19_1_1">#REF!,#REF!</definedName>
    <definedName name="Excel_BuiltIn_Print_Titles_19_1_1_1">#REF!</definedName>
    <definedName name="Excel_BuiltIn_Print_Titles_2_1">#REF!</definedName>
    <definedName name="Excel_BuiltIn_Print_Titles_20_1">#REF!,#REF!</definedName>
    <definedName name="Excel_BuiltIn_Print_Titles_20_1_1">#REF!,#REF!</definedName>
    <definedName name="Excel_BuiltIn_Print_Titles_21_1">#REF!,#REF!</definedName>
    <definedName name="Excel_BuiltIn_Print_Titles_21_1_1">#REF!,#REF!</definedName>
    <definedName name="Excel_BuiltIn_Print_Titles_21_1_1_1">#REF!</definedName>
    <definedName name="Excel_BuiltIn_Print_Titles_6_1">#REF!</definedName>
    <definedName name="Excel_BuiltIn_Print_Titles_7_1">#REF!</definedName>
    <definedName name="Excel_BuiltIn_Print_Titles_8">'[7]Orçamento Cisterna'!#REF!</definedName>
    <definedName name="FACHADA" hidden="1">{#N/A,#N/A,TRUE,"TER  EXT";#N/A,#N/A,TRUE,"TER  EXT";#N/A,#N/A,TRUE,"LAT  ESQ";#N/A,#N/A,TRUE,"FRONTAL";#N/A,#N/A,TRUE,"POST";#N/A,#N/A,TRUE,"LAT  DIR"}</definedName>
    <definedName name="Fd">#REF!</definedName>
    <definedName name="fdff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FEVA">#REF!</definedName>
    <definedName name="FF">#REF!</definedName>
    <definedName name="FFF">#REF!</definedName>
    <definedName name="GG">#REF!</definedName>
    <definedName name="GGG">#REF!</definedName>
    <definedName name="HH">#REF!</definedName>
    <definedName name="HHH">#REF!</definedName>
    <definedName name="II">#REF!</definedName>
    <definedName name="III">#REF!</definedName>
    <definedName name="Im">#REF!</definedName>
    <definedName name="insumos">#REF!</definedName>
    <definedName name="Io">#REF!</definedName>
    <definedName name="iORSE">#REF!</definedName>
    <definedName name="iSEINFRA">#REF!</definedName>
    <definedName name="iSINAPI">#REF!</definedName>
    <definedName name="ISS">#REF!</definedName>
    <definedName name="IT">#REF!</definedName>
    <definedName name="item1.1">'[8]COMPOSIÇÃO CUSTO'!#REF!</definedName>
    <definedName name="item1.2">'[8]COMPOSIÇÃO CUSTO'!#REF!</definedName>
    <definedName name="item1.3">'[8]COMPOSIÇÃO CUSTO'!#REF!</definedName>
    <definedName name="item1.4">'[8]COMPOSIÇÃO CUSTO'!#REF!</definedName>
    <definedName name="item1.5">'[8]COMPOSIÇÃO CUSTO'!#REF!</definedName>
    <definedName name="item1.6">'[8]COMPOSIÇÃO CUSTO'!#REF!</definedName>
    <definedName name="item10.1">'[8]COMPOSIÇÃO CUSTO'!#REF!</definedName>
    <definedName name="item10.10">'[8]COMPOSIÇÃO CUSTO'!#REF!</definedName>
    <definedName name="item10.11">'[8]COMPOSIÇÃO CUSTO'!#REF!</definedName>
    <definedName name="item10.12">'[8]COMPOSIÇÃO CUSTO'!#REF!</definedName>
    <definedName name="item10.13">'[8]COMPOSIÇÃO CUSTO'!#REF!</definedName>
    <definedName name="item10.14">'[8]COMPOSIÇÃO CUSTO'!#REF!</definedName>
    <definedName name="item10.15">'[8]COMPOSIÇÃO CUSTO'!#REF!</definedName>
    <definedName name="item10.16">'[8]COMPOSIÇÃO CUSTO'!#REF!</definedName>
    <definedName name="item10.17">'[8]COMPOSIÇÃO CUSTO'!#REF!</definedName>
    <definedName name="item10.18">'[8]COMPOSIÇÃO CUSTO'!#REF!</definedName>
    <definedName name="item10.19">'[8]COMPOSIÇÃO CUSTO'!#REF!</definedName>
    <definedName name="item10.2">'[8]COMPOSIÇÃO CUSTO'!#REF!</definedName>
    <definedName name="item10.3">'[8]COMPOSIÇÃO CUSTO'!#REF!</definedName>
    <definedName name="item10.4">'[8]COMPOSIÇÃO CUSTO'!#REF!</definedName>
    <definedName name="item10.5">'[8]COMPOSIÇÃO CUSTO'!#REF!</definedName>
    <definedName name="item10.6">'[8]COMPOSIÇÃO CUSTO'!#REF!</definedName>
    <definedName name="item10.7">'[8]COMPOSIÇÃO CUSTO'!#REF!</definedName>
    <definedName name="item10.8">'[8]COMPOSIÇÃO CUSTO'!#REF!</definedName>
    <definedName name="item10.9">'[8]COMPOSIÇÃO CUSTO'!#REF!</definedName>
    <definedName name="item11.1">'[8]COMPOSIÇÃO CUSTO'!#REF!</definedName>
    <definedName name="item11.10">'[8]COMPOSIÇÃO CUSTO'!#REF!</definedName>
    <definedName name="item11.11">'[8]COMPOSIÇÃO CUSTO'!#REF!</definedName>
    <definedName name="item11.12">'[8]COMPOSIÇÃO CUSTO'!#REF!</definedName>
    <definedName name="item11.13">'[8]COMPOSIÇÃO CUSTO'!#REF!</definedName>
    <definedName name="item11.14">'[8]COMPOSIÇÃO CUSTO'!#REF!</definedName>
    <definedName name="item11.15">'[8]COMPOSIÇÃO CUSTO'!#REF!</definedName>
    <definedName name="item11.16">'[8]COMPOSIÇÃO CUSTO'!#REF!</definedName>
    <definedName name="item11.17">'[8]COMPOSIÇÃO CUSTO'!#REF!</definedName>
    <definedName name="item11.18">'[8]COMPOSIÇÃO CUSTO'!#REF!</definedName>
    <definedName name="item11.19">'[8]COMPOSIÇÃO CUSTO'!#REF!</definedName>
    <definedName name="item11.2">'[8]COMPOSIÇÃO CUSTO'!#REF!</definedName>
    <definedName name="item11.20">'[8]COMPOSIÇÃO CUSTO'!#REF!</definedName>
    <definedName name="item11.21">'[8]COMPOSIÇÃO CUSTO'!#REF!</definedName>
    <definedName name="item11.22">'[8]COMPOSIÇÃO CUSTO'!#REF!</definedName>
    <definedName name="item11.23">'[8]COMPOSIÇÃO CUSTO'!#REF!</definedName>
    <definedName name="item11.24">'[8]COMPOSIÇÃO CUSTO'!#REF!</definedName>
    <definedName name="item11.25">'[8]COMPOSIÇÃO CUSTO'!#REF!</definedName>
    <definedName name="item11.26">'[8]COMPOSIÇÃO CUSTO'!#REF!</definedName>
    <definedName name="item11.27">'[8]COMPOSIÇÃO CUSTO'!#REF!</definedName>
    <definedName name="item11.28">'[8]COMPOSIÇÃO CUSTO'!#REF!</definedName>
    <definedName name="item11.3">'[8]COMPOSIÇÃO CUSTO'!#REF!</definedName>
    <definedName name="item11.4">'[8]COMPOSIÇÃO CUSTO'!#REF!</definedName>
    <definedName name="item11.5">'[8]COMPOSIÇÃO CUSTO'!#REF!</definedName>
    <definedName name="item11.6">'[8]COMPOSIÇÃO CUSTO'!#REF!</definedName>
    <definedName name="item11.7">'[8]COMPOSIÇÃO CUSTO'!#REF!</definedName>
    <definedName name="item11.8">'[8]COMPOSIÇÃO CUSTO'!#REF!</definedName>
    <definedName name="item11.9">'[8]COMPOSIÇÃO CUSTO'!#REF!</definedName>
    <definedName name="item12.1">'[8]COMPOSIÇÃO CUSTO'!#REF!</definedName>
    <definedName name="item12.10">'[8]COMPOSIÇÃO CUSTO'!#REF!</definedName>
    <definedName name="item12.11">'[8]COMPOSIÇÃO CUSTO'!#REF!</definedName>
    <definedName name="item12.12">'[8]COMPOSIÇÃO CUSTO'!#REF!</definedName>
    <definedName name="item12.13">'[8]COMPOSIÇÃO CUSTO'!#REF!</definedName>
    <definedName name="item12.14">'[8]COMPOSIÇÃO CUSTO'!#REF!</definedName>
    <definedName name="item12.15">'[8]COMPOSIÇÃO CUSTO'!#REF!</definedName>
    <definedName name="item12.16">'[8]COMPOSIÇÃO CUSTO'!#REF!</definedName>
    <definedName name="item12.17">'[8]COMPOSIÇÃO CUSTO'!#REF!</definedName>
    <definedName name="item12.18">'[8]COMPOSIÇÃO CUSTO'!#REF!</definedName>
    <definedName name="item12.19">'[8]COMPOSIÇÃO CUSTO'!#REF!</definedName>
    <definedName name="item12.2">'[8]COMPOSIÇÃO CUSTO'!#REF!</definedName>
    <definedName name="item12.20">'[8]COMPOSIÇÃO CUSTO'!#REF!</definedName>
    <definedName name="item12.21">'[8]COMPOSIÇÃO CUSTO'!#REF!</definedName>
    <definedName name="item12.22">'[8]COMPOSIÇÃO CUSTO'!#REF!</definedName>
    <definedName name="item12.23">'[8]COMPOSIÇÃO CUSTO'!#REF!</definedName>
    <definedName name="item12.24">'[8]COMPOSIÇÃO CUSTO'!#REF!</definedName>
    <definedName name="item12.25">'[8]COMPOSIÇÃO CUSTO'!#REF!</definedName>
    <definedName name="item12.26">'[8]COMPOSIÇÃO CUSTO'!#REF!</definedName>
    <definedName name="item12.27">'[8]COMPOSIÇÃO CUSTO'!#REF!</definedName>
    <definedName name="item12.3">'[8]COMPOSIÇÃO CUSTO'!#REF!</definedName>
    <definedName name="item12.4">'[8]COMPOSIÇÃO CUSTO'!#REF!</definedName>
    <definedName name="item12.5">'[8]COMPOSIÇÃO CUSTO'!#REF!</definedName>
    <definedName name="item12.6">'[8]COMPOSIÇÃO CUSTO'!#REF!</definedName>
    <definedName name="item12.7">'[8]COMPOSIÇÃO CUSTO'!#REF!</definedName>
    <definedName name="item12.8">'[8]COMPOSIÇÃO CUSTO'!#REF!</definedName>
    <definedName name="item12.9">'[8]COMPOSIÇÃO CUSTO'!#REF!</definedName>
    <definedName name="item13.1">'[8]COMPOSIÇÃO CUSTO'!#REF!</definedName>
    <definedName name="item13.10">'[8]COMPOSIÇÃO CUSTO'!#REF!</definedName>
    <definedName name="item13.11">'[8]COMPOSIÇÃO CUSTO'!#REF!</definedName>
    <definedName name="item13.12">'[8]COMPOSIÇÃO CUSTO'!#REF!</definedName>
    <definedName name="item13.13">'[8]COMPOSIÇÃO CUSTO'!#REF!</definedName>
    <definedName name="item13.2">'[8]COMPOSIÇÃO CUSTO'!#REF!</definedName>
    <definedName name="item13.3">'[8]COMPOSIÇÃO CUSTO'!#REF!</definedName>
    <definedName name="item13.4">'[8]COMPOSIÇÃO CUSTO'!#REF!</definedName>
    <definedName name="item13.5">'[8]COMPOSIÇÃO CUSTO'!#REF!</definedName>
    <definedName name="item13.6">'[8]COMPOSIÇÃO CUSTO'!#REF!</definedName>
    <definedName name="item13.7">'[8]COMPOSIÇÃO CUSTO'!#REF!</definedName>
    <definedName name="item13.8">'[8]COMPOSIÇÃO CUSTO'!#REF!</definedName>
    <definedName name="item13.9">'[8]COMPOSIÇÃO CUSTO'!#REF!</definedName>
    <definedName name="item14.1">'[8]COMPOSIÇÃO CUSTO'!#REF!</definedName>
    <definedName name="item14.2">'[8]COMPOSIÇÃO CUSTO'!#REF!</definedName>
    <definedName name="item14.3">'[8]COMPOSIÇÃO CUSTO'!#REF!</definedName>
    <definedName name="item14.4">'[8]COMPOSIÇÃO CUSTO'!#REF!</definedName>
    <definedName name="item14.5">'[8]COMPOSIÇÃO CUSTO'!#REF!</definedName>
    <definedName name="item14.6">'[8]COMPOSIÇÃO CUSTO'!#REF!</definedName>
    <definedName name="item15.1">'[8]COMPOSIÇÃO CUSTO'!#REF!</definedName>
    <definedName name="item15.10">'[8]COMPOSIÇÃO CUSTO'!#REF!</definedName>
    <definedName name="item15.11">'[8]COMPOSIÇÃO CUSTO'!#REF!</definedName>
    <definedName name="item15.12">'[8]COMPOSIÇÃO CUSTO'!#REF!</definedName>
    <definedName name="item15.13">'[8]COMPOSIÇÃO CUSTO'!#REF!</definedName>
    <definedName name="item15.2">'[8]COMPOSIÇÃO CUSTO'!#REF!</definedName>
    <definedName name="item15.3">'[8]COMPOSIÇÃO CUSTO'!#REF!</definedName>
    <definedName name="item15.4">'[8]COMPOSIÇÃO CUSTO'!#REF!</definedName>
    <definedName name="item15.5">'[8]COMPOSIÇÃO CUSTO'!#REF!</definedName>
    <definedName name="item15.6">'[8]COMPOSIÇÃO CUSTO'!#REF!</definedName>
    <definedName name="item15.7">'[8]COMPOSIÇÃO CUSTO'!#REF!</definedName>
    <definedName name="item15.8">'[8]COMPOSIÇÃO CUSTO'!#REF!</definedName>
    <definedName name="item15.9">'[8]COMPOSIÇÃO CUSTO'!#REF!</definedName>
    <definedName name="item2.1">'[8]COMPOSIÇÃO CUSTO'!#REF!</definedName>
    <definedName name="item2.10">'[8]COMPOSIÇÃO CUSTO'!#REF!</definedName>
    <definedName name="item2.11">'[8]COMPOSIÇÃO CUSTO'!#REF!</definedName>
    <definedName name="item2.12">'[8]COMPOSIÇÃO CUSTO'!#REF!</definedName>
    <definedName name="item2.13">'[8]COMPOSIÇÃO CUSTO'!#REF!</definedName>
    <definedName name="item2.14">'[8]COMPOSIÇÃO CUSTO'!#REF!</definedName>
    <definedName name="item2.15">'[8]COMPOSIÇÃO CUSTO'!#REF!</definedName>
    <definedName name="item2.16">'[8]COMPOSIÇÃO CUSTO'!#REF!</definedName>
    <definedName name="item2.17">'[8]COMPOSIÇÃO CUSTO'!#REF!</definedName>
    <definedName name="item2.18">'[8]COMPOSIÇÃO CUSTO'!#REF!</definedName>
    <definedName name="item2.19">'[8]COMPOSIÇÃO CUSTO'!#REF!</definedName>
    <definedName name="item2.2">'[8]COMPOSIÇÃO CUSTO'!#REF!</definedName>
    <definedName name="item2.20">'[8]COMPOSIÇÃO CUSTO'!#REF!</definedName>
    <definedName name="item2.21">'[8]COMPOSIÇÃO CUSTO'!#REF!</definedName>
    <definedName name="item2.22">'[8]COMPOSIÇÃO CUSTO'!#REF!</definedName>
    <definedName name="item2.23">'[8]COMPOSIÇÃO CUSTO'!#REF!</definedName>
    <definedName name="item2.24">'[8]COMPOSIÇÃO CUSTO'!#REF!</definedName>
    <definedName name="item2.25">'[8]COMPOSIÇÃO CUSTO'!#REF!</definedName>
    <definedName name="item2.26">'[8]COMPOSIÇÃO CUSTO'!#REF!</definedName>
    <definedName name="item2.27">'[8]COMPOSIÇÃO CUSTO'!#REF!</definedName>
    <definedName name="item2.3">'[8]COMPOSIÇÃO CUSTO'!#REF!</definedName>
    <definedName name="item2.4">'[8]COMPOSIÇÃO CUSTO'!#REF!</definedName>
    <definedName name="item2.5">'[8]COMPOSIÇÃO CUSTO'!#REF!</definedName>
    <definedName name="item2.6">'[8]COMPOSIÇÃO CUSTO'!#REF!</definedName>
    <definedName name="item2.7">'[8]COMPOSIÇÃO CUSTO'!#REF!</definedName>
    <definedName name="item2.8">'[8]COMPOSIÇÃO CUSTO'!#REF!</definedName>
    <definedName name="item2.9">'[8]COMPOSIÇÃO CUSTO'!#REF!</definedName>
    <definedName name="item3.1">'[8]COMPOSIÇÃO CUSTO'!#REF!</definedName>
    <definedName name="item3.2">'[8]COMPOSIÇÃO CUSTO'!#REF!</definedName>
    <definedName name="item3.3">'[8]COMPOSIÇÃO CUSTO'!#REF!</definedName>
    <definedName name="item4.1">'[8]COMPOSIÇÃO CUSTO'!#REF!</definedName>
    <definedName name="item4.2">'[8]COMPOSIÇÃO CUSTO'!#REF!</definedName>
    <definedName name="item4.3">'[8]COMPOSIÇÃO CUSTO'!#REF!</definedName>
    <definedName name="item4.4">'[8]COMPOSIÇÃO CUSTO'!#REF!</definedName>
    <definedName name="item4.5">'[8]COMPOSIÇÃO CUSTO'!#REF!</definedName>
    <definedName name="item4.6">'[8]COMPOSIÇÃO CUSTO'!#REF!</definedName>
    <definedName name="item4.7">'[8]COMPOSIÇÃO CUSTO'!#REF!</definedName>
    <definedName name="item5.1">'[8]COMPOSIÇÃO CUSTO'!#REF!</definedName>
    <definedName name="item5.2">'[8]COMPOSIÇÃO CUSTO'!#REF!</definedName>
    <definedName name="item5.3">'[8]COMPOSIÇÃO CUSTO'!#REF!</definedName>
    <definedName name="item5.4">'[8]COMPOSIÇÃO CUSTO'!#REF!</definedName>
    <definedName name="item5.5">'[8]COMPOSIÇÃO CUSTO'!#REF!</definedName>
    <definedName name="item5.6">'[8]COMPOSIÇÃO CUSTO'!#REF!</definedName>
    <definedName name="item5.7">'[8]COMPOSIÇÃO CUSTO'!#REF!</definedName>
    <definedName name="item6.1">'[8]COMPOSIÇÃO CUSTO'!#REF!</definedName>
    <definedName name="item6.2">'[8]COMPOSIÇÃO CUSTO'!#REF!</definedName>
    <definedName name="item6.3">'[8]COMPOSIÇÃO CUSTO'!#REF!</definedName>
    <definedName name="item6.4">'[8]COMPOSIÇÃO CUSTO'!#REF!</definedName>
    <definedName name="item6.5">'[8]COMPOSIÇÃO CUSTO'!#REF!</definedName>
    <definedName name="item7.1">'[8]COMPOSIÇÃO CUSTO'!#REF!</definedName>
    <definedName name="item7.10">'[8]COMPOSIÇÃO CUSTO'!#REF!</definedName>
    <definedName name="item7.11">'[8]COMPOSIÇÃO CUSTO'!#REF!</definedName>
    <definedName name="item7.12">'[8]COMPOSIÇÃO CUSTO'!#REF!</definedName>
    <definedName name="item7.13">'[8]COMPOSIÇÃO CUSTO'!#REF!</definedName>
    <definedName name="item7.14">'[8]COMPOSIÇÃO CUSTO'!#REF!</definedName>
    <definedName name="item7.15">'[8]COMPOSIÇÃO CUSTO'!#REF!</definedName>
    <definedName name="item7.16">'[8]COMPOSIÇÃO CUSTO'!#REF!</definedName>
    <definedName name="item7.17">'[8]COMPOSIÇÃO CUSTO'!#REF!</definedName>
    <definedName name="item7.18">'[8]COMPOSIÇÃO CUSTO'!#REF!</definedName>
    <definedName name="item7.19">'[8]COMPOSIÇÃO CUSTO'!#REF!</definedName>
    <definedName name="item7.2">'[8]COMPOSIÇÃO CUSTO'!#REF!</definedName>
    <definedName name="item7.3">'[8]COMPOSIÇÃO CUSTO'!#REF!</definedName>
    <definedName name="item7.4">'[8]COMPOSIÇÃO CUSTO'!#REF!</definedName>
    <definedName name="item7.5">'[8]COMPOSIÇÃO CUSTO'!#REF!</definedName>
    <definedName name="item7.6">'[8]COMPOSIÇÃO CUSTO'!#REF!</definedName>
    <definedName name="item7.7">'[8]COMPOSIÇÃO CUSTO'!#REF!</definedName>
    <definedName name="item7.8">'[8]COMPOSIÇÃO CUSTO'!#REF!</definedName>
    <definedName name="item7.9">'[8]COMPOSIÇÃO CUSTO'!#REF!</definedName>
    <definedName name="item8.1">'[8]COMPOSIÇÃO CUSTO'!#REF!</definedName>
    <definedName name="item8.2">'[8]COMPOSIÇÃO CUSTO'!#REF!</definedName>
    <definedName name="item8.3">'[8]COMPOSIÇÃO CUSTO'!#REF!</definedName>
    <definedName name="item8.4">'[8]COMPOSIÇÃO CUSTO'!#REF!</definedName>
    <definedName name="item8.5">'[8]COMPOSIÇÃO CUSTO'!#REF!</definedName>
    <definedName name="item8.6">'[8]COMPOSIÇÃO CUSTO'!#REF!</definedName>
    <definedName name="item9.1">'[8]COMPOSIÇÃO CUSTO'!#REF!</definedName>
    <definedName name="item9.2">'[8]COMPOSIÇÃO CUSTO'!#REF!</definedName>
    <definedName name="item9.3">'[8]COMPOSIÇÃO CUSTO'!#REF!</definedName>
    <definedName name="item9.4">'[8]COMPOSIÇÃO CUSTO'!#REF!</definedName>
    <definedName name="item9.5">'[8]COMPOSIÇÃO CUSTO'!#REF!</definedName>
    <definedName name="item9.6">'[8]COMPOSIÇÃO CUSTO'!#REF!</definedName>
    <definedName name="item9.7">'[8]COMPOSIÇÃO CUSTO'!#REF!</definedName>
    <definedName name="item9.8">'[8]COMPOSIÇÃO CUSTO'!#REF!</definedName>
    <definedName name="item9.9">'[8]COMPOSIÇÃO CUSTO'!#REF!</definedName>
    <definedName name="itm10.2">'[8]COMPOSIÇÃO CUSTO'!#REF!</definedName>
    <definedName name="JANA">#REF!</definedName>
    <definedName name="Jd">#REF!</definedName>
    <definedName name="JJ">#REF!</definedName>
    <definedName name="JJJ">#REF!</definedName>
    <definedName name="Jm">#REF!</definedName>
    <definedName name="JULA">#REF!</definedName>
    <definedName name="JUNA">#REF!</definedName>
    <definedName name="KKK">#REF!</definedName>
    <definedName name="LISTA_DE_CIDADES">OFFSET('[6]LISTA DE ESCOLAS'!$K$1,1,0,COUNTA('[6]LISTA DE ESCOLAS'!$K:$K),1)</definedName>
    <definedName name="LISTA_ESCOLAS">'[6]LISTA DE ESCOLAS'!$G$2:$G$767</definedName>
    <definedName name="ll" hidden="1">{#N/A,#N/A,FALSE,"SS 1";#N/A,#N/A,FALSE,"TER 1 (A)";#N/A,#N/A,FALSE,"SS 2";#N/A,#N/A,FALSE,"TER 1 (B)";#N/A,#N/A,FALSE,"TER 1 (C)";#N/A,#N/A,FALSE,"TER 1 (D)";#N/A,#N/A,FALSE,"TER 1 (E)";#N/A,#N/A,FALSE,"TER 2 "}</definedName>
    <definedName name="LLL">#REF!</definedName>
    <definedName name="Lucro">#REF!</definedName>
    <definedName name="m">#REF!</definedName>
    <definedName name="MAIA">#REF!</definedName>
    <definedName name="MARA">#REF!</definedName>
    <definedName name="MG">#REF!</definedName>
    <definedName name="MM">#REF!</definedName>
    <definedName name="MMM">#REF!</definedName>
    <definedName name="n">#REF!</definedName>
    <definedName name="NN">#REF!</definedName>
    <definedName name="NNN">#REF!</definedName>
    <definedName name="NOVA">#REF!</definedName>
    <definedName name="o" hidden="1">{#N/A,#N/A,FALSE,"CM BAR";#N/A,#N/A,FALSE,"SUBSOLO";#N/A,#N/A,FALSE,"TERREO";#N/A,#N/A,FALSE,"TIPO";#N/A,#N/A,FALSE,"DUP  INF";#N/A,#N/A,FALSE,"DUP SUP"}</definedName>
    <definedName name="OO">#REF!</definedName>
    <definedName name="OOO">#REF!</definedName>
    <definedName name="ORÇAMENTO">#REF!</definedName>
    <definedName name="ORSE">#REF!</definedName>
    <definedName name="OUTA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200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ALCO" hidden="1">{#N/A,#N/A,FALSE,"PR  06";#N/A,#N/A,FALSE,"PR  07";#N/A,#N/A,FALSE,"PR 08";#N/A,#N/A,FALSE,"PR 09";#N/A,#N/A,FALSE,"PR 40";#N/A,#N/A,FALSE,"PR 41";#N/A,#N/A,FALSE,"PR 45";#N/A,#N/A,FALSE,"PR 46";#N/A,#N/A,FALSE,"PR 55"}</definedName>
    <definedName name="Plan_ajustada">[9]Composição!#REF!</definedName>
    <definedName name="PP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razo">#REF!</definedName>
    <definedName name="Print_Area_MI">#REF!</definedName>
    <definedName name="QQ">#REF!</definedName>
    <definedName name="QUAD1">#N/A</definedName>
    <definedName name="QUAD11">#N/A</definedName>
    <definedName name="QUAD21">#N/A</definedName>
    <definedName name="QUAD211">#N/A</definedName>
    <definedName name="QUAD22">#N/A</definedName>
    <definedName name="QUAD221">#N/A</definedName>
    <definedName name="QUAD23">#N/A</definedName>
    <definedName name="RELMOB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S.MEMO">#REF!</definedName>
    <definedName name="Reuniao" hidden="1">{#N/A,#N/A,FALSE,"CM BAR";#N/A,#N/A,FALSE,"SUBSOLO";#N/A,#N/A,FALSE,"TERREO";#N/A,#N/A,FALSE,"TIPO";#N/A,#N/A,FALSE,"DUP  INF";#N/A,#N/A,FALSE,"DUP SUP"}</definedName>
    <definedName name="rev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m">#REF!</definedName>
    <definedName name="RR">#REF!</definedName>
    <definedName name="SEDUC">#REF!</definedName>
    <definedName name="SEINFRA" localSheetId="5">#REF!</definedName>
    <definedName name="seinfra">#REF!</definedName>
    <definedName name="SETA">#REF!</definedName>
    <definedName name="SFSF">#REF!</definedName>
    <definedName name="SINAPI" localSheetId="5">#REF!</definedName>
    <definedName name="sinapi">#REF!</definedName>
    <definedName name="SS">#REF!</definedName>
    <definedName name="sv">#REF!</definedName>
    <definedName name="T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_xlnm.Print_Titles" localSheetId="6">COMPOSIÇÕES!$1:$11</definedName>
    <definedName name="_xlnm.Print_Titles" localSheetId="1">DESCRITIVO!$1:$12</definedName>
    <definedName name="_xlnm.Print_Titles" localSheetId="0">MEMORIA!$1:$12</definedName>
    <definedName name="_xlnm.Print_Titles" localSheetId="3">ORÇAMENTO!$1:$12</definedName>
    <definedName name="TOT.P">#REF!</definedName>
    <definedName name="TOT1.P">#REF!</definedName>
    <definedName name="TT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UU">#REF!</definedName>
    <definedName name="vr">#REF!</definedName>
    <definedName name="vt">#REF!</definedName>
    <definedName name="VV">#REF!</definedName>
    <definedName name="wrn.ACABINT.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_.TOT." hidden="1">{#N/A,#N/A,FALSE,"SS 1";#N/A,#N/A,FALSE,"TER 1 (A)";#N/A,#N/A,FALSE,"SS 2";#N/A,#N/A,FALSE,"TER 1 (B)";#N/A,#N/A,FALSE,"TER 1 (C)";#N/A,#N/A,FALSE,"TER 1 (D)";#N/A,#N/A,FALSE,"TER 1 (E)";#N/A,#N/A,FALSE,"TER 2 "}</definedName>
    <definedName name="wrn.esq" hidden="1">{#N/A,#N/A,FALSE,"SS 1";#N/A,#N/A,FALSE,"SS 2";#N/A,#N/A,FALSE,"TER 1 (1)";#N/A,#N/A,FALSE,"TER 1 (2)";#N/A,#N/A,FALSE,"TER 2";#N/A,#N/A,FALSE,"TIPO";#N/A,#N/A,FALSE,"CM  BAR"}</definedName>
    <definedName name="wrn.ESQ._.TOT." hidden="1">{#N/A,#N/A,FALSE,"SS 1";#N/A,#N/A,FALSE,"SS 2";#N/A,#N/A,FALSE,"TER 1 (1)";#N/A,#N/A,FALSE,"TER 1 (2)";#N/A,#N/A,FALSE,"TER 2";#N/A,#N/A,FALSE,"TIPO";#N/A,#N/A,FALSE,"CM  BAR"}</definedName>
    <definedName name="wrn.FACHADA." hidden="1">{#N/A,#N/A,TRUE,"TER  EXT";#N/A,#N/A,TRUE,"TER  EXT";#N/A,#N/A,TRUE,"LAT  ESQ";#N/A,#N/A,TRUE,"FRONTAL";#N/A,#N/A,TRUE,"POST";#N/A,#N/A,TRUE,"LAT  DIR"}</definedName>
    <definedName name="wrn.ferpilar" hidden="1">{#N/A,#N/A,FALSE,"PR  06";#N/A,#N/A,FALSE,"PR  07";#N/A,#N/A,FALSE,"PR 08";#N/A,#N/A,FALSE,"PR 09";#N/A,#N/A,FALSE,"PR 40";#N/A,#N/A,FALSE,"PR 41";#N/A,#N/A,FALSE,"PR 45";#N/A,#N/A,FALSE,"PR 46";#N/A,#N/A,FALSE,"PR 55"}</definedName>
    <definedName name="wrn.FERPILAR." hidden="1">{#N/A,#N/A,FALSE,"PR  06";#N/A,#N/A,FALSE,"PR  07";#N/A,#N/A,FALSE,"PR 08";#N/A,#N/A,FALSE,"PR 09";#N/A,#N/A,FALSE,"PR 40";#N/A,#N/A,FALSE,"PR 41";#N/A,#N/A,FALSE,"PR 45";#N/A,#N/A,FALSE,"PR 46";#N/A,#N/A,FALSE,"PR 55"}</definedName>
    <definedName name="wrn.LEVFER." hidden="1">{#N/A,#N/A,FALSE,"LEVFER V2 P";#N/A,#N/A,FALSE,"LEVFER V2 P10%"}</definedName>
    <definedName name="wrn.SERV._.PAVTO." hidden="1">{#N/A,#N/A,FALSE,"SS 1";#N/A,#N/A,FALSE,"SS 2";#N/A,#N/A,FALSE,"TER 1 (1)";#N/A,#N/A,FALSE,"TER 1 (2)";#N/A,#N/A,FALSE,"TER 2 ";#N/A,#N/A,FALSE,"TP  (1)";#N/A,#N/A,FALSE,"TP  (2)";#N/A,#N/A,FALSE,"CM BAR"}</definedName>
    <definedName name="wrn.serv.xls." hidden="1">{#N/A,#N/A,FALSE,"CM BAR";#N/A,#N/A,FALSE,"SUBSOLO";#N/A,#N/A,FALSE,"TERREO";#N/A,#N/A,FALSE,"TIPO";#N/A,#N/A,FALSE,"DUP  INF";#N/A,#N/A,FALSE,"DUP SUP"}</definedName>
    <definedName name="WW">#REF!</definedName>
    <definedName name="X" hidden="1">{#N/A,#N/A,FALSE,"PR  06";#N/A,#N/A,FALSE,"PR  07";#N/A,#N/A,FALSE,"PR 08";#N/A,#N/A,FALSE,"PR 09";#N/A,#N/A,FALSE,"PR 40";#N/A,#N/A,FALSE,"PR 41";#N/A,#N/A,FALSE,"PR 45";#N/A,#N/A,FALSE,"PR 46";#N/A,#N/A,FALSE,"PR 55"}</definedName>
    <definedName name="XX">#REF!</definedName>
    <definedName name="YY">#REF!</definedName>
    <definedName name="z" hidden="1">{#N/A,#N/A,TRUE,"TER  EXT";#N/A,#N/A,TRUE,"TER  EXT";#N/A,#N/A,TRUE,"LAT  ESQ";#N/A,#N/A,TRUE,"FRONTAL";#N/A,#N/A,TRUE,"POST";#N/A,#N/A,TRUE,"LAT  DIR"}</definedName>
    <definedName name="Z_D2934B0D_94A6_4681_B16C_9843CDA04D4D_.wvu.Cols" localSheetId="5" hidden="1">'ADM. OBRA'!$F:$F</definedName>
    <definedName name="Z_D2934B0D_94A6_4681_B16C_9843CDA04D4D_.wvu.PrintArea" localSheetId="5" hidden="1">'ADM. OBRA'!$A$2:$E$17</definedName>
    <definedName name="ZZ">#REF!</definedName>
  </definedNames>
  <calcPr calcId="181029"/>
</workbook>
</file>

<file path=xl/calcChain.xml><?xml version="1.0" encoding="utf-8"?>
<calcChain xmlns="http://schemas.openxmlformats.org/spreadsheetml/2006/main">
  <c r="H124" i="20" l="1"/>
  <c r="G36" i="21"/>
  <c r="H15" i="21" s="1"/>
  <c r="H14" i="21"/>
  <c r="H16" i="21"/>
  <c r="H17" i="21"/>
  <c r="H18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13" i="21"/>
  <c r="I123" i="20"/>
  <c r="A1" i="24"/>
  <c r="H19" i="21" l="1"/>
  <c r="H140" i="20"/>
  <c r="I140" i="20" s="1"/>
  <c r="H139" i="20"/>
  <c r="I139" i="20" s="1"/>
  <c r="H138" i="20"/>
  <c r="I138" i="20" s="1"/>
  <c r="H137" i="20"/>
  <c r="I137" i="20" s="1"/>
  <c r="I136" i="20" s="1"/>
  <c r="H135" i="20"/>
  <c r="I135" i="20" s="1"/>
  <c r="H134" i="20"/>
  <c r="I134" i="20" s="1"/>
  <c r="H133" i="20"/>
  <c r="I133" i="20" s="1"/>
  <c r="H132" i="20"/>
  <c r="I132" i="20" s="1"/>
  <c r="H130" i="20"/>
  <c r="I130" i="20" s="1"/>
  <c r="H129" i="20"/>
  <c r="I129" i="20" s="1"/>
  <c r="H128" i="20"/>
  <c r="I128" i="20" s="1"/>
  <c r="H127" i="20"/>
  <c r="I127" i="20" s="1"/>
  <c r="H126" i="20"/>
  <c r="I126" i="20" s="1"/>
  <c r="I124" i="20"/>
  <c r="H122" i="20"/>
  <c r="I122" i="20" s="1"/>
  <c r="H121" i="20"/>
  <c r="I121" i="20" s="1"/>
  <c r="H120" i="20"/>
  <c r="I120" i="20" s="1"/>
  <c r="H119" i="20"/>
  <c r="I119" i="20" s="1"/>
  <c r="H118" i="20"/>
  <c r="I118" i="20" s="1"/>
  <c r="H117" i="20"/>
  <c r="I117" i="20" s="1"/>
  <c r="H116" i="20"/>
  <c r="I116" i="20" s="1"/>
  <c r="H115" i="20"/>
  <c r="I115" i="20" s="1"/>
  <c r="H114" i="20"/>
  <c r="I114" i="20" s="1"/>
  <c r="H113" i="20"/>
  <c r="I113" i="20" s="1"/>
  <c r="H112" i="20"/>
  <c r="I112" i="20" s="1"/>
  <c r="H111" i="20"/>
  <c r="I111" i="20" s="1"/>
  <c r="H110" i="20"/>
  <c r="I110" i="20" s="1"/>
  <c r="H109" i="20"/>
  <c r="I109" i="20" s="1"/>
  <c r="H108" i="20"/>
  <c r="I108" i="20" s="1"/>
  <c r="H107" i="20"/>
  <c r="I107" i="20" s="1"/>
  <c r="H106" i="20"/>
  <c r="I106" i="20" s="1"/>
  <c r="H105" i="20"/>
  <c r="I105" i="20" s="1"/>
  <c r="H104" i="20"/>
  <c r="I104" i="20" s="1"/>
  <c r="H103" i="20"/>
  <c r="I103" i="20" s="1"/>
  <c r="H102" i="20"/>
  <c r="I102" i="20" s="1"/>
  <c r="H101" i="20"/>
  <c r="I101" i="20" s="1"/>
  <c r="H100" i="20"/>
  <c r="I100" i="20" s="1"/>
  <c r="H99" i="20"/>
  <c r="I99" i="20" s="1"/>
  <c r="H97" i="20"/>
  <c r="I97" i="20" s="1"/>
  <c r="H96" i="20"/>
  <c r="I96" i="20" s="1"/>
  <c r="H95" i="20"/>
  <c r="I95" i="20" s="1"/>
  <c r="H93" i="20"/>
  <c r="I93" i="20" s="1"/>
  <c r="I92" i="20" s="1"/>
  <c r="H91" i="20"/>
  <c r="I91" i="20" s="1"/>
  <c r="H90" i="20"/>
  <c r="I90" i="20" s="1"/>
  <c r="H89" i="20"/>
  <c r="I89" i="20" s="1"/>
  <c r="H88" i="20"/>
  <c r="I88" i="20" s="1"/>
  <c r="H86" i="20"/>
  <c r="I86" i="20" s="1"/>
  <c r="H85" i="20"/>
  <c r="I85" i="20" s="1"/>
  <c r="H84" i="20"/>
  <c r="I84" i="20" s="1"/>
  <c r="H83" i="20"/>
  <c r="I83" i="20" s="1"/>
  <c r="H81" i="20"/>
  <c r="I81" i="20" s="1"/>
  <c r="I79" i="20" s="1"/>
  <c r="H80" i="20"/>
  <c r="I80" i="20" s="1"/>
  <c r="H78" i="20"/>
  <c r="I78" i="20" s="1"/>
  <c r="H77" i="20"/>
  <c r="I77" i="20" s="1"/>
  <c r="H76" i="20"/>
  <c r="I76" i="20" s="1"/>
  <c r="H75" i="20"/>
  <c r="I75" i="20" s="1"/>
  <c r="H74" i="20"/>
  <c r="I74" i="20" s="1"/>
  <c r="H73" i="20"/>
  <c r="I73" i="20" s="1"/>
  <c r="H72" i="20"/>
  <c r="I72" i="20" s="1"/>
  <c r="H71" i="20"/>
  <c r="I71" i="20" s="1"/>
  <c r="H68" i="20"/>
  <c r="I68" i="20" s="1"/>
  <c r="H67" i="20"/>
  <c r="I67" i="20" s="1"/>
  <c r="I66" i="20"/>
  <c r="I65" i="20" s="1"/>
  <c r="H66" i="20"/>
  <c r="H64" i="20"/>
  <c r="I64" i="20" s="1"/>
  <c r="H63" i="20"/>
  <c r="I63" i="20" s="1"/>
  <c r="H62" i="20"/>
  <c r="I62" i="20" s="1"/>
  <c r="I61" i="20" s="1"/>
  <c r="H60" i="20"/>
  <c r="I60" i="20" s="1"/>
  <c r="H59" i="20"/>
  <c r="I59" i="20" s="1"/>
  <c r="H58" i="20"/>
  <c r="I58" i="20" s="1"/>
  <c r="H57" i="20"/>
  <c r="I57" i="20" s="1"/>
  <c r="H56" i="20"/>
  <c r="I56" i="20" s="1"/>
  <c r="H55" i="20"/>
  <c r="I55" i="20" s="1"/>
  <c r="H54" i="20"/>
  <c r="I54" i="20" s="1"/>
  <c r="H53" i="20"/>
  <c r="I53" i="20" s="1"/>
  <c r="H52" i="20"/>
  <c r="I52" i="20" s="1"/>
  <c r="H51" i="20"/>
  <c r="I51" i="20" s="1"/>
  <c r="H50" i="20"/>
  <c r="I50" i="20" s="1"/>
  <c r="H49" i="20"/>
  <c r="I49" i="20" s="1"/>
  <c r="I48" i="20"/>
  <c r="H48" i="20"/>
  <c r="H47" i="20"/>
  <c r="I47" i="20" s="1"/>
  <c r="H46" i="20"/>
  <c r="I46" i="20" s="1"/>
  <c r="H45" i="20"/>
  <c r="I45" i="20" s="1"/>
  <c r="H44" i="20"/>
  <c r="I44" i="20" s="1"/>
  <c r="H43" i="20"/>
  <c r="I43" i="20" s="1"/>
  <c r="H42" i="20"/>
  <c r="I42" i="20" s="1"/>
  <c r="H41" i="20"/>
  <c r="I41" i="20" s="1"/>
  <c r="H40" i="20"/>
  <c r="I40" i="20" s="1"/>
  <c r="H38" i="20"/>
  <c r="I38" i="20" s="1"/>
  <c r="H37" i="20"/>
  <c r="I37" i="20" s="1"/>
  <c r="I36" i="20" s="1"/>
  <c r="H35" i="20"/>
  <c r="I35" i="20" s="1"/>
  <c r="H34" i="20"/>
  <c r="I34" i="20" s="1"/>
  <c r="H33" i="20"/>
  <c r="I33" i="20" s="1"/>
  <c r="H32" i="20"/>
  <c r="I32" i="20" s="1"/>
  <c r="H30" i="20"/>
  <c r="I30" i="20" s="1"/>
  <c r="I29" i="20" s="1"/>
  <c r="H28" i="20"/>
  <c r="I28" i="20" s="1"/>
  <c r="H27" i="20"/>
  <c r="I27" i="20" s="1"/>
  <c r="H26" i="20"/>
  <c r="I26" i="20" s="1"/>
  <c r="H25" i="20"/>
  <c r="I25" i="20" s="1"/>
  <c r="H23" i="20"/>
  <c r="I23" i="20" s="1"/>
  <c r="I22" i="20" s="1"/>
  <c r="H21" i="20"/>
  <c r="I21" i="20" s="1"/>
  <c r="H20" i="20"/>
  <c r="I20" i="20" s="1"/>
  <c r="H19" i="20"/>
  <c r="I19" i="20" s="1"/>
  <c r="H18" i="20"/>
  <c r="I18" i="20" s="1"/>
  <c r="H17" i="20"/>
  <c r="I17" i="20" s="1"/>
  <c r="H14" i="20"/>
  <c r="I14" i="20" s="1"/>
  <c r="I13" i="20" s="1"/>
  <c r="I24" i="20" l="1"/>
  <c r="I31" i="20"/>
  <c r="I39" i="20"/>
  <c r="I98" i="20"/>
  <c r="I125" i="20"/>
  <c r="I82" i="20"/>
  <c r="I70" i="20"/>
  <c r="I94" i="20"/>
  <c r="I131" i="20"/>
  <c r="I69" i="20" s="1"/>
  <c r="I141" i="20" s="1"/>
  <c r="I87" i="20"/>
  <c r="I16" i="20"/>
  <c r="I15" i="20" s="1"/>
  <c r="K101" i="17"/>
  <c r="K100" i="17"/>
  <c r="K93" i="17"/>
  <c r="K94" i="17" s="1"/>
  <c r="K89" i="17"/>
  <c r="K88" i="17"/>
  <c r="K87" i="17"/>
  <c r="K86" i="17"/>
  <c r="K83" i="17"/>
  <c r="H149" i="17" l="1"/>
  <c r="H145" i="17"/>
  <c r="I145" i="17" s="1"/>
  <c r="H144" i="17"/>
  <c r="I144" i="17" s="1"/>
  <c r="H142" i="17"/>
  <c r="I142" i="17" s="1"/>
  <c r="H140" i="17"/>
  <c r="I140" i="17" s="1"/>
  <c r="H139" i="17"/>
  <c r="I139" i="17" s="1"/>
  <c r="H138" i="17"/>
  <c r="I138" i="17" s="1"/>
  <c r="H137" i="17"/>
  <c r="I137" i="17" s="1"/>
  <c r="H136" i="17"/>
  <c r="I136" i="17" s="1"/>
  <c r="H134" i="17"/>
  <c r="I134" i="17" s="1"/>
  <c r="H133" i="17"/>
  <c r="I133" i="17" s="1"/>
  <c r="H131" i="17"/>
  <c r="F131" i="17"/>
  <c r="H130" i="17"/>
  <c r="F130" i="17"/>
  <c r="H129" i="17"/>
  <c r="I129" i="17" s="1"/>
  <c r="H128" i="17"/>
  <c r="I128" i="17" s="1"/>
  <c r="H126" i="17"/>
  <c r="I126" i="17" s="1"/>
  <c r="H125" i="17"/>
  <c r="I125" i="17" s="1"/>
  <c r="H124" i="17"/>
  <c r="I124" i="17" s="1"/>
  <c r="H123" i="17"/>
  <c r="I123" i="17" s="1"/>
  <c r="H122" i="17"/>
  <c r="I122" i="17" s="1"/>
  <c r="H121" i="17"/>
  <c r="I121" i="17" s="1"/>
  <c r="H120" i="17"/>
  <c r="I120" i="17" s="1"/>
  <c r="H119" i="17"/>
  <c r="I119" i="17" s="1"/>
  <c r="H118" i="17"/>
  <c r="I118" i="17" s="1"/>
  <c r="H117" i="17"/>
  <c r="I117" i="17" s="1"/>
  <c r="H116" i="17"/>
  <c r="I116" i="17" s="1"/>
  <c r="H115" i="17"/>
  <c r="I115" i="17" s="1"/>
  <c r="H114" i="17"/>
  <c r="I114" i="17" s="1"/>
  <c r="H113" i="17"/>
  <c r="I113" i="17" s="1"/>
  <c r="H112" i="17"/>
  <c r="I112" i="17" s="1"/>
  <c r="H111" i="17"/>
  <c r="I111" i="17" s="1"/>
  <c r="H110" i="17"/>
  <c r="I110" i="17" s="1"/>
  <c r="H109" i="17"/>
  <c r="I109" i="17" s="1"/>
  <c r="H108" i="17"/>
  <c r="I108" i="17" s="1"/>
  <c r="H107" i="17"/>
  <c r="I107" i="17" s="1"/>
  <c r="H106" i="17"/>
  <c r="I106" i="17" s="1"/>
  <c r="H105" i="17"/>
  <c r="I105" i="17" s="1"/>
  <c r="H104" i="17"/>
  <c r="I104" i="17" s="1"/>
  <c r="H103" i="17"/>
  <c r="I103" i="17" s="1"/>
  <c r="H101" i="17"/>
  <c r="I101" i="17" s="1"/>
  <c r="H100" i="17"/>
  <c r="I100" i="17" s="1"/>
  <c r="H99" i="17"/>
  <c r="I99" i="17" s="1"/>
  <c r="G97" i="17"/>
  <c r="H97" i="17" s="1"/>
  <c r="F97" i="17"/>
  <c r="H96" i="17"/>
  <c r="I96" i="17" s="1"/>
  <c r="H94" i="17"/>
  <c r="I94" i="17" s="1"/>
  <c r="H93" i="17"/>
  <c r="I93" i="17" s="1"/>
  <c r="H92" i="17"/>
  <c r="I92" i="17" s="1"/>
  <c r="H91" i="17"/>
  <c r="I91" i="17" s="1"/>
  <c r="H89" i="17"/>
  <c r="I89" i="17" s="1"/>
  <c r="H88" i="17"/>
  <c r="I88" i="17" s="1"/>
  <c r="H87" i="17"/>
  <c r="I87" i="17" s="1"/>
  <c r="H84" i="17"/>
  <c r="I84" i="17" s="1"/>
  <c r="H83" i="17"/>
  <c r="I83" i="17" s="1"/>
  <c r="J82" i="17" s="1"/>
  <c r="H81" i="17"/>
  <c r="I81" i="17" s="1"/>
  <c r="H80" i="17"/>
  <c r="I80" i="17" s="1"/>
  <c r="H79" i="17"/>
  <c r="I79" i="17" s="1"/>
  <c r="H78" i="17"/>
  <c r="F78" i="17"/>
  <c r="H77" i="17"/>
  <c r="I77" i="17" s="1"/>
  <c r="H76" i="17"/>
  <c r="I76" i="17" s="1"/>
  <c r="H75" i="17"/>
  <c r="I75" i="17" s="1"/>
  <c r="H74" i="17"/>
  <c r="I74" i="17" s="1"/>
  <c r="H73" i="17"/>
  <c r="I73" i="17" s="1"/>
  <c r="H69" i="17"/>
  <c r="I69" i="17" s="1"/>
  <c r="H65" i="17"/>
  <c r="I65" i="17" s="1"/>
  <c r="H64" i="17"/>
  <c r="I64" i="17" s="1"/>
  <c r="H62" i="17"/>
  <c r="I62" i="17" s="1"/>
  <c r="H61" i="17"/>
  <c r="I61" i="17" s="1"/>
  <c r="H60" i="17"/>
  <c r="I60" i="17" s="1"/>
  <c r="H59" i="17"/>
  <c r="I59" i="17" s="1"/>
  <c r="H58" i="17"/>
  <c r="I58" i="17" s="1"/>
  <c r="H57" i="17"/>
  <c r="I57" i="17" s="1"/>
  <c r="H56" i="17"/>
  <c r="I56" i="17" s="1"/>
  <c r="H55" i="17"/>
  <c r="I55" i="17" s="1"/>
  <c r="H54" i="17"/>
  <c r="I54" i="17" s="1"/>
  <c r="H53" i="17"/>
  <c r="I53" i="17" s="1"/>
  <c r="H52" i="17"/>
  <c r="I52" i="17" s="1"/>
  <c r="H51" i="17"/>
  <c r="I51" i="17" s="1"/>
  <c r="H50" i="17"/>
  <c r="I50" i="17" s="1"/>
  <c r="H49" i="17"/>
  <c r="I49" i="17" s="1"/>
  <c r="H48" i="17"/>
  <c r="I48" i="17" s="1"/>
  <c r="H47" i="17"/>
  <c r="I47" i="17" s="1"/>
  <c r="H46" i="17"/>
  <c r="I46" i="17" s="1"/>
  <c r="H45" i="17"/>
  <c r="I45" i="17" s="1"/>
  <c r="H44" i="17"/>
  <c r="I44" i="17" s="1"/>
  <c r="H43" i="17"/>
  <c r="I43" i="17" s="1"/>
  <c r="I42" i="17"/>
  <c r="H42" i="17"/>
  <c r="H39" i="17"/>
  <c r="I39" i="17" s="1"/>
  <c r="J38" i="17" s="1"/>
  <c r="H37" i="17"/>
  <c r="I37" i="17" s="1"/>
  <c r="I36" i="17"/>
  <c r="H36" i="17"/>
  <c r="H35" i="17"/>
  <c r="I35" i="17" s="1"/>
  <c r="H34" i="17"/>
  <c r="I34" i="17" s="1"/>
  <c r="H32" i="17"/>
  <c r="I32" i="17" s="1"/>
  <c r="J31" i="17" s="1"/>
  <c r="H30" i="17"/>
  <c r="I30" i="17" s="1"/>
  <c r="H29" i="17"/>
  <c r="I29" i="17" s="1"/>
  <c r="H25" i="17"/>
  <c r="I25" i="17" s="1"/>
  <c r="J24" i="17" s="1"/>
  <c r="H22" i="17"/>
  <c r="I22" i="17" s="1"/>
  <c r="H21" i="17"/>
  <c r="I21" i="17" s="1"/>
  <c r="H20" i="17"/>
  <c r="I20" i="17" s="1"/>
  <c r="H19" i="17"/>
  <c r="I19" i="17" s="1"/>
  <c r="H17" i="17"/>
  <c r="I17" i="17" s="1"/>
  <c r="G17" i="17"/>
  <c r="H16" i="17"/>
  <c r="F16" i="17"/>
  <c r="I131" i="17" l="1"/>
  <c r="I97" i="17"/>
  <c r="I16" i="17"/>
  <c r="I78" i="17"/>
  <c r="J72" i="17" s="1"/>
  <c r="J85" i="17"/>
  <c r="I130" i="17"/>
  <c r="J127" i="17" s="1"/>
  <c r="J141" i="17"/>
  <c r="J98" i="17"/>
  <c r="J41" i="17"/>
  <c r="J102" i="17"/>
  <c r="J26" i="17"/>
  <c r="J33" i="17"/>
  <c r="J63" i="17"/>
  <c r="J90" i="17"/>
  <c r="J95" i="17"/>
  <c r="J15" i="17"/>
  <c r="J18" i="17"/>
  <c r="J135" i="17"/>
  <c r="H91" i="8" l="1"/>
  <c r="F131" i="8" l="1"/>
  <c r="F130" i="8"/>
  <c r="H144" i="8" l="1"/>
  <c r="H143" i="8"/>
  <c r="H141" i="8"/>
  <c r="I141" i="8" s="1"/>
  <c r="H139" i="8"/>
  <c r="H138" i="8"/>
  <c r="H137" i="8"/>
  <c r="N136" i="8"/>
  <c r="H136" i="8"/>
  <c r="P135" i="8"/>
  <c r="P134" i="8"/>
  <c r="H134" i="8"/>
  <c r="P133" i="8"/>
  <c r="H133" i="8"/>
  <c r="P131" i="8"/>
  <c r="H131" i="8"/>
  <c r="I131" i="8" s="1"/>
  <c r="H130" i="8"/>
  <c r="I130" i="8" s="1"/>
  <c r="H129" i="8"/>
  <c r="I129" i="8" s="1"/>
  <c r="H128" i="8"/>
  <c r="I128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1" i="8"/>
  <c r="H100" i="8"/>
  <c r="H99" i="8"/>
  <c r="I99" i="8" s="1"/>
  <c r="H96" i="8"/>
  <c r="H94" i="8"/>
  <c r="H93" i="8"/>
  <c r="H92" i="8"/>
  <c r="H89" i="8"/>
  <c r="H88" i="8"/>
  <c r="H87" i="8"/>
  <c r="U84" i="8"/>
  <c r="H84" i="8"/>
  <c r="U83" i="8"/>
  <c r="H83" i="8"/>
  <c r="U82" i="8"/>
  <c r="P82" i="8"/>
  <c r="U81" i="8"/>
  <c r="Q81" i="8"/>
  <c r="H81" i="8"/>
  <c r="U80" i="8"/>
  <c r="P80" i="8"/>
  <c r="Q80" i="8" s="1"/>
  <c r="U79" i="8"/>
  <c r="H80" i="8"/>
  <c r="H79" i="8"/>
  <c r="H78" i="8"/>
  <c r="H77" i="8"/>
  <c r="O76" i="8"/>
  <c r="H76" i="8"/>
  <c r="O75" i="8"/>
  <c r="N75" i="8"/>
  <c r="H75" i="8"/>
  <c r="H74" i="8"/>
  <c r="N73" i="8"/>
  <c r="H73" i="8"/>
  <c r="O72" i="8"/>
  <c r="N72" i="8"/>
  <c r="M72" i="8"/>
  <c r="H65" i="8"/>
  <c r="H64" i="8"/>
  <c r="O63" i="8"/>
  <c r="N63" i="8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69" i="8"/>
  <c r="H42" i="8"/>
  <c r="I42" i="8" s="1"/>
  <c r="H39" i="8"/>
  <c r="H37" i="8"/>
  <c r="H36" i="8"/>
  <c r="H35" i="8"/>
  <c r="H34" i="8"/>
  <c r="I34" i="8" s="1"/>
  <c r="H32" i="8"/>
  <c r="H30" i="8"/>
  <c r="H29" i="8"/>
  <c r="H25" i="8"/>
  <c r="H22" i="8"/>
  <c r="H21" i="8"/>
  <c r="H20" i="8"/>
  <c r="H19" i="8"/>
  <c r="H16" i="8"/>
  <c r="F16" i="8"/>
  <c r="I16" i="8" l="1"/>
  <c r="P136" i="8"/>
  <c r="P83" i="8"/>
  <c r="J102" i="8"/>
  <c r="I65" i="8" l="1"/>
  <c r="I39" i="8"/>
  <c r="J38" i="8" s="1"/>
  <c r="I37" i="8"/>
  <c r="I30" i="8"/>
  <c r="I25" i="8"/>
  <c r="J24" i="8" s="1"/>
  <c r="I144" i="8"/>
  <c r="I29" i="8" l="1"/>
  <c r="J26" i="8" s="1"/>
  <c r="I32" i="8"/>
  <c r="I35" i="8"/>
  <c r="I74" i="8"/>
  <c r="I69" i="8"/>
  <c r="J41" i="8" s="1"/>
  <c r="I143" i="8"/>
  <c r="J140" i="8" s="1"/>
  <c r="I94" i="8" l="1"/>
  <c r="I64" i="8"/>
  <c r="J63" i="8" s="1"/>
  <c r="I36" i="8"/>
  <c r="J33" i="8" s="1"/>
  <c r="G97" i="8" l="1"/>
  <c r="H97" i="8" s="1"/>
  <c r="J31" i="8"/>
  <c r="I20" i="8"/>
  <c r="I19" i="8" l="1"/>
  <c r="I101" i="8"/>
  <c r="I136" i="8"/>
  <c r="I139" i="8"/>
  <c r="I73" i="8" l="1"/>
  <c r="I81" i="8"/>
  <c r="I80" i="8"/>
  <c r="I22" i="8"/>
  <c r="I21" i="8"/>
  <c r="I93" i="8"/>
  <c r="I83" i="8"/>
  <c r="I100" i="8"/>
  <c r="J98" i="8" s="1"/>
  <c r="I133" i="8"/>
  <c r="I137" i="8"/>
  <c r="I79" i="8"/>
  <c r="I84" i="8"/>
  <c r="I89" i="8" l="1"/>
  <c r="I92" i="8"/>
  <c r="J90" i="8" s="1"/>
  <c r="J18" i="8"/>
  <c r="I96" i="8"/>
  <c r="I77" i="8"/>
  <c r="I88" i="8"/>
  <c r="F78" i="8"/>
  <c r="I78" i="8" s="1"/>
  <c r="I134" i="8"/>
  <c r="J127" i="8" s="1"/>
  <c r="I75" i="8"/>
  <c r="I138" i="8"/>
  <c r="J135" i="8" s="1"/>
  <c r="J82" i="8"/>
  <c r="I91" i="8" l="1"/>
  <c r="F97" i="8"/>
  <c r="I97" i="8" s="1"/>
  <c r="J95" i="8" s="1"/>
  <c r="I87" i="8" l="1"/>
  <c r="J85" i="8" s="1"/>
  <c r="I76" i="8"/>
  <c r="J72" i="8" s="1"/>
  <c r="G17" i="8" l="1"/>
  <c r="H17" i="8" s="1"/>
  <c r="I17" i="8" s="1"/>
  <c r="J15" i="8" s="1"/>
</calcChain>
</file>

<file path=xl/sharedStrings.xml><?xml version="1.0" encoding="utf-8"?>
<sst xmlns="http://schemas.openxmlformats.org/spreadsheetml/2006/main" count="2942" uniqueCount="894">
  <si>
    <t>GOVERNO DO ESTADO DO PIAUÍ</t>
  </si>
  <si>
    <t>ITEM</t>
  </si>
  <si>
    <t>DISCRIMINAÇÃO</t>
  </si>
  <si>
    <t xml:space="preserve">UN </t>
  </si>
  <si>
    <t>QUANT.</t>
  </si>
  <si>
    <t>UNIT.</t>
  </si>
  <si>
    <t>GLOBAL</t>
  </si>
  <si>
    <t>TOTAL</t>
  </si>
  <si>
    <t>CÓDIGO</t>
  </si>
  <si>
    <t>LIMPEZA FINAL DA OBRA</t>
  </si>
  <si>
    <t>SECRETARIA DA EDUCAÇÃO E CULTURA DO ESTADO DO PIAUÍ - SEDUC</t>
  </si>
  <si>
    <t>UNIDADE DE GESTÃO DE REDE FÍSICA - UGERF</t>
  </si>
  <si>
    <t>REFORMA</t>
  </si>
  <si>
    <t>m²</t>
  </si>
  <si>
    <t>m³</t>
  </si>
  <si>
    <t>und</t>
  </si>
  <si>
    <t>DEMOLIÇÕES E RETIRADAS</t>
  </si>
  <si>
    <t>DEMOLIÇÃO DE PISO DE ALTA RESISTÊNCIA</t>
  </si>
  <si>
    <t>REVESTIMENTOS</t>
  </si>
  <si>
    <t>1.0</t>
  </si>
  <si>
    <t>1.1</t>
  </si>
  <si>
    <t>2.0</t>
  </si>
  <si>
    <t>2.1</t>
  </si>
  <si>
    <t>ESQUADRIAS</t>
  </si>
  <si>
    <t>FECHADURA DE SOBREPOR EM FERRO PINTADO COM MACANETA PARA PORTAS EXTERNAS</t>
  </si>
  <si>
    <t>74068/05</t>
  </si>
  <si>
    <t>INSTALAÇÕES HIDRÁULICAS</t>
  </si>
  <si>
    <t>C0797</t>
  </si>
  <si>
    <t>CHUVEIRO PLÁSTICO</t>
  </si>
  <si>
    <t>PAREDES E PAINÉIS</t>
  </si>
  <si>
    <t>COBERTURA</t>
  </si>
  <si>
    <t>m</t>
  </si>
  <si>
    <t>FORRO</t>
  </si>
  <si>
    <t>C4468</t>
  </si>
  <si>
    <t>PINTURAS</t>
  </si>
  <si>
    <t>RECOLOCAÇÃO DE CUMEEIRAS CERAMICAS, COM APROVEITAMENTO DE MATERIAL</t>
  </si>
  <si>
    <t>RECOLOCAÇÃO DE MADEIRAMENTO DO TELHADO, COM REAPROVEITAMENTO - CAIBROS</t>
  </si>
  <si>
    <t>RECOLOCAÇÃO DE MADEIRAMENTO DO TELHADO, COM REAPROVEITAMENTO - RIPAS</t>
  </si>
  <si>
    <t>SERVIÇOS COMPLEMENTARES</t>
  </si>
  <si>
    <t>PAVIMENTAÇÃO</t>
  </si>
  <si>
    <t>OBSERVAÇÕES</t>
  </si>
  <si>
    <t>73801/001</t>
  </si>
  <si>
    <t>2.2</t>
  </si>
  <si>
    <t>C1970</t>
  </si>
  <si>
    <t>SERVIÇOS PRELIMINARES</t>
  </si>
  <si>
    <t>PLACA DE OBRA PADRÃO SEDUC CHAPA DE AÇO GALVANIZADO (3,00 X 1,50 M)</t>
  </si>
  <si>
    <t>74209/001</t>
  </si>
  <si>
    <t>ADMINISTRAÇÃO LOCAL</t>
  </si>
  <si>
    <t>mês</t>
  </si>
  <si>
    <t>SEDUC (anexa)</t>
  </si>
  <si>
    <t>2.3</t>
  </si>
  <si>
    <t>2.4</t>
  </si>
  <si>
    <t>2.5</t>
  </si>
  <si>
    <t>2.6</t>
  </si>
  <si>
    <t>2.7</t>
  </si>
  <si>
    <t>2.9</t>
  </si>
  <si>
    <t>SISTEMA REFERENCIAL</t>
  </si>
  <si>
    <t>SINAPI</t>
  </si>
  <si>
    <t>SEINFRA-CE</t>
  </si>
  <si>
    <t>CUSTO UNIT.</t>
  </si>
  <si>
    <t>PREÇO (BDI 26,54%)</t>
  </si>
  <si>
    <t>MUNICÍPIO: BOM JESUS - PI</t>
  </si>
  <si>
    <t>-</t>
  </si>
  <si>
    <t>BANHEIROS, REFEITORIO, COZINHA E DEPOSITO</t>
  </si>
  <si>
    <t xml:space="preserve">
APLICAÇÃO MANUAL DE PINTURA COM TINTA ACRÍLICA EM PAREDES, DUAS DEMÃOS</t>
  </si>
  <si>
    <t>area de piso/forro</t>
  </si>
  <si>
    <t>deposito</t>
  </si>
  <si>
    <t>cozinha</t>
  </si>
  <si>
    <t>refeitorio</t>
  </si>
  <si>
    <t>salas de aula/diretoria/lab/sala prof/apoio</t>
  </si>
  <si>
    <t>wcs</t>
  </si>
  <si>
    <t>circulações</t>
  </si>
  <si>
    <t>perimetro</t>
  </si>
  <si>
    <t>esquadrias</t>
  </si>
  <si>
    <t>j1</t>
  </si>
  <si>
    <t>j2</t>
  </si>
  <si>
    <t>j3</t>
  </si>
  <si>
    <t>p1</t>
  </si>
  <si>
    <t>p2</t>
  </si>
  <si>
    <t>p3</t>
  </si>
  <si>
    <t>p4</t>
  </si>
  <si>
    <t>p5</t>
  </si>
  <si>
    <t>boxes</t>
  </si>
  <si>
    <t>paredes compartilhadas com a fachada</t>
  </si>
  <si>
    <t>paredes externas e fachadas</t>
  </si>
  <si>
    <t>pilares</t>
  </si>
  <si>
    <t>recreio coberto</t>
  </si>
  <si>
    <t>C1070</t>
  </si>
  <si>
    <t>DEMOLIÇÃO DE REVESTIMENTO COM ARGAMASSA</t>
  </si>
  <si>
    <t>BANHEIROS, REFEITORIO, COZINHA E DEPOSITO, LABORATORIO DE INFORMATICA, CIRCULAÇÕES</t>
  </si>
  <si>
    <t>ampliação e aumento dos boxes. adicionar escavação e baldrame referentes</t>
  </si>
  <si>
    <t>SERVIÇOS DE FUNDAÇÃO PARA AMPLIAÇÃO</t>
  </si>
  <si>
    <t>telhado</t>
  </si>
  <si>
    <t>original:</t>
  </si>
  <si>
    <t>bloco 1</t>
  </si>
  <si>
    <t>bloco 2</t>
  </si>
  <si>
    <t>recreio</t>
  </si>
  <si>
    <t>ampliado</t>
  </si>
  <si>
    <t>considerando retirada de tesouras e parte do madeiramento da sala de apoio dos professores</t>
  </si>
  <si>
    <t>INFRAESTRUTURA</t>
  </si>
  <si>
    <t>79516/001</t>
  </si>
  <si>
    <t>REMOÇÃO DE PINTURA ESMALTE EM ESQUADRIAS</t>
  </si>
  <si>
    <t xml:space="preserve"> </t>
  </si>
  <si>
    <t>FABRICAÇÃO E INSTALAÇÃO DE TESOURA INTEIRA EM AÇO, VÃO DE 9 M, INCLUSO IÇAMENTO</t>
  </si>
  <si>
    <t>73794/001</t>
  </si>
  <si>
    <t xml:space="preserve">ESTRUTURA PARA FORRO PVC </t>
  </si>
  <si>
    <t>FABRICAÇÃO E INSTALAÇÃO DE TESOURA INTEIRA EM AÇO, VÃO DE 10 M, INCLUSO IÇAMENTO</t>
  </si>
  <si>
    <t>fachada + topo dos muros perifericos</t>
  </si>
  <si>
    <t>LETRA EM CHAPA METÁLICA, PINTADA NA COR VERDE</t>
  </si>
  <si>
    <t>73932/001</t>
  </si>
  <si>
    <t>C1619</t>
  </si>
  <si>
    <t>C4635</t>
  </si>
  <si>
    <t>PEÇAS DE APOIO DEFICIENTES C/ TUBO INOX P/WCs</t>
  </si>
  <si>
    <t>C1898</t>
  </si>
  <si>
    <t>un</t>
  </si>
  <si>
    <t>C1567</t>
  </si>
  <si>
    <t>C2353</t>
  </si>
  <si>
    <t>AMPLIAÇÃO</t>
  </si>
  <si>
    <t>1.1.1</t>
  </si>
  <si>
    <t>1.1.2</t>
  </si>
  <si>
    <t xml:space="preserve">j3 </t>
  </si>
  <si>
    <t>p1 amp</t>
  </si>
  <si>
    <t>2.1.1</t>
  </si>
  <si>
    <t>2.1.2</t>
  </si>
  <si>
    <t>2.1.3</t>
  </si>
  <si>
    <t>2.1.4</t>
  </si>
  <si>
    <t>2.1.5</t>
  </si>
  <si>
    <t>2.2.1</t>
  </si>
  <si>
    <t>2.3.1</t>
  </si>
  <si>
    <t>2.3.2</t>
  </si>
  <si>
    <t>2.3.3</t>
  </si>
  <si>
    <t>2.4.1</t>
  </si>
  <si>
    <t>2.5.1</t>
  </si>
  <si>
    <t>2.5.2</t>
  </si>
  <si>
    <t>2.6.1</t>
  </si>
  <si>
    <t>2.6.2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</si>
  <si>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</si>
  <si>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</si>
  <si>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</si>
  <si>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</si>
  <si>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</si>
  <si>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</si>
  <si>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</si>
  <si>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</si>
  <si>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</si>
  <si>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</si>
  <si>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</si>
  <si>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2.7.12</t>
  </si>
  <si>
    <t>2.7.13</t>
  </si>
  <si>
    <t>2.7.14</t>
  </si>
  <si>
    <t>2.7.15</t>
  </si>
  <si>
    <t>2.7.16</t>
  </si>
  <si>
    <t>2.7.17</t>
  </si>
  <si>
    <t>2.7.18</t>
  </si>
  <si>
    <t>2.7.19</t>
  </si>
  <si>
    <t>2.7.20</t>
  </si>
  <si>
    <t>2.7.21</t>
  </si>
  <si>
    <t xml:space="preserve">sinapi 87267 20x20 R$37 </t>
  </si>
  <si>
    <t>C4442</t>
  </si>
  <si>
    <t>TESOURAS</t>
  </si>
  <si>
    <t>C1366</t>
  </si>
  <si>
    <t>CONSERTAR COMPOSIÇÃO PARA 3,5% TOTAL</t>
  </si>
  <si>
    <t>Perímetro de marcação das paredes, altura de 0,5 e largura de 0,4: (5,05*2+1,7*3)*0,5*0,4</t>
  </si>
  <si>
    <t>Perímetro de marcação das paredes, altura de 2,7 (5,05*2+1,7*3)*2,7</t>
  </si>
  <si>
    <t>Perímetro de parede 8 m, altura de 2,5 m, em dois banheiros 8*2,5*2</t>
  </si>
  <si>
    <t>Dois banheiros de 3,91 m² segundo projeto. 3,91*2=7,82 m²</t>
  </si>
  <si>
    <t>Dois banheiros, com uma porta por banheiro</t>
  </si>
  <si>
    <t>Dois banheiros, com uma janela de 0,8*0,4 por banheiro.</t>
  </si>
  <si>
    <t>70% da area dos basculantes</t>
  </si>
  <si>
    <t>Duas portas de 90 cm x 210 cm. 2*0,9*2,1</t>
  </si>
  <si>
    <t>Dois banheiros, com uma unidade por banheiro</t>
  </si>
  <si>
    <t>Levantamento de projeto</t>
  </si>
  <si>
    <t>Áreas das salas de aula, recreio coberto, banheiros, diretoria, laboratório, sala de professores, depósito, refeitório, cozinha e circulações.</t>
  </si>
  <si>
    <t>1,20m de revestimento nas salas de aula, 1,6m de revestimento nas áreas comuns. (291,04*1,2)+(10,03+277+27,7)*1,6+(33,25*0,65)+210,1*0,1</t>
  </si>
  <si>
    <t>1,60 m de azulejo nos banheiros, deposito e cozinha. (50,225+49,8+12,6+18,7)*1,6</t>
  </si>
  <si>
    <t>2,00 metros de pintura nas salas de aula, 3 metros de pintura no refeitório e 1,6m nas demais áreas. 291,4*2+(12,6+18,7+53,7+10,3+277,002)*1,6+40,3*3</t>
  </si>
  <si>
    <t>Áreas de portas já existentes, nas duas faces (13,44+11,76+1,47+1,26+9)*2</t>
  </si>
  <si>
    <t>Quantitativo de cobertura levantado de projeto.</t>
  </si>
  <si>
    <t>Metade da área de cobertura levantada, considerando troca de tesouras e manutenção de quase todo o resto do tramo.</t>
  </si>
  <si>
    <t>Fechamento de parte do recreio coberto. 5,675*3,2</t>
  </si>
  <si>
    <t>Área de reforma + área de ampliação. 989,36+9,34</t>
  </si>
  <si>
    <t>Gradil conforme detalhe arquitetonico. 14*1,45+1,2*2,1</t>
  </si>
  <si>
    <t>16 unidades, conforme projeto.</t>
  </si>
  <si>
    <t>Áreas de deposito, cozinha, refeitorio e WCs. 9,67+20,8+99,02+33,62</t>
  </si>
  <si>
    <t>Área das salas de aula e salas administrativas, recreio coberto e circulações. 453,38+178,63+223,53</t>
  </si>
  <si>
    <t>Tesouras do recreio coberto.</t>
  </si>
  <si>
    <t>Tesouras das salas de aula e refeitório e uma do recreio coberto.</t>
  </si>
  <si>
    <t>Dois banheiros, com duas unidades por banheiro</t>
  </si>
  <si>
    <t>Dois banheiros, com três unidades por banheiro</t>
  </si>
  <si>
    <t>Dois banheiros, com cinco unidades por banheiro</t>
  </si>
  <si>
    <t>Área de janelas, 36*0,6*1,5+2*1*1,1</t>
  </si>
  <si>
    <t>10 portas para boxes (60 cm x 150 cm) 10*0,6*1,5</t>
  </si>
  <si>
    <t>Área de salas de aula e salas administrativas, depósito, cozinha, refeitório e WCs 453,38+9,67+20,8+99,02+33,62</t>
  </si>
  <si>
    <t>1,1m de pintura nas salas de aula, 1,6m de pintura nas areas externas e 1,45m em trecho de muro. 291,4*1,1+(277,002+27,7)*1,6+(33,25*1,45)</t>
  </si>
  <si>
    <t>WCs, Depósito e Banheiros com ceramica até o forro, salas de aula e circulações 1,6m e camica de muro de fachada conforme detalhe arquitetonico. 50,225*1,8+37,7*2,5+(12,6+18,7+40,3)*2,7+(291,4+10,3+277,002+27,7)*1,6+(33,25*0,65)+(1,8+0,15+0,15)*3</t>
  </si>
  <si>
    <t>Área de reboco removido, revestimento de paredes dos boxes e de muro frontal. 896,31+50,225*0,2*2+(33,25*0,65)+(1,8+0,15+0,15)*3</t>
  </si>
  <si>
    <t>11398 - placa de obra em lona com impressao digital</t>
  </si>
  <si>
    <t>1 unidade, conforme projeto</t>
  </si>
  <si>
    <t>2.9.1</t>
  </si>
  <si>
    <t>2.9.2</t>
  </si>
  <si>
    <t>2.9.3</t>
  </si>
  <si>
    <t>Área de superfície de rampas, espessura 5 cm ((1,2*9,14)*3+(2,7*1,2))*0,05</t>
  </si>
  <si>
    <t>Perímetro de marcação das paredes, altura de 0,5 e largura de 0,4: (5,05*2+1,7*3)*0,5*0,4; Perímetro de marcação de cinco rampas.</t>
  </si>
  <si>
    <t>Área de rampas, com altura variável de 0,60 a 0 m ((1,2*9,14)*3*0,6/2+(2,7*1,2))*0,6/2+(2,8*4)*0,6/2</t>
  </si>
  <si>
    <t>Perímetro de marcação das paredes, altura de 3,2 (5,05*2+1,7*3)*3,2. Perímetro de marcação de quatro rampas, com altura variável de 0,60 a 0 m ((1,2+9,14)*3*0,6/2+(2,7+1,2+4,4+2,8+3))*0,6/2</t>
  </si>
  <si>
    <t xml:space="preserve"> Perímetro de marcação das rampas ((1,2+9,14)*3+2,7+1,2+4,4+2,8+3)*0,6/2</t>
  </si>
  <si>
    <t>PINTURA ACRÍLICA EM PISO CIMENTADO DUAS DEMÃOS</t>
  </si>
  <si>
    <t>Pintura no piso de 5 simbolos de acessibilidade dimensão 80 x 80 cm</t>
  </si>
  <si>
    <t>Corrimão de apoio para cinco rampas de acessibilidade e circulações, em dois níveis por um perimetro de 79,02 m</t>
  </si>
  <si>
    <t>Aplicação de 12 faixas de piso tátil de 30 x 90 cm</t>
  </si>
  <si>
    <t xml:space="preserve">PORTA DE FERRO EM CHAPA DUPLA </t>
  </si>
  <si>
    <t>Demolição de parte do muro frontal para adequação a padrão de fachada e consideração de 20 cm de muros laterais para regularização espessura de 15 cm. Consideração de 7,5 m³ de demolição para troca de instalações eletricas e sanitárias (14*1,45+3*2,1+(70,15*2+50,25)*0,2)*0,15 + 50*0,15</t>
  </si>
  <si>
    <t>5% da area de pintura retirada para reparos e revestimento de fachada, 50 m² para reparo em pontos de troca de tubulações e eletrodutos 1299,38*0,05+1,8*3+9,05*3,2+5,05*1,6</t>
  </si>
  <si>
    <t>RETELHAMENTO COM TELHAS CERAMICAS, ATÉ 20% NOVA</t>
  </si>
  <si>
    <t>Quantitativo de cobertura levantado de projeto, referente a sala dos professores e banheiros ampliados</t>
  </si>
  <si>
    <t>Perímetro de marcação de paredes de rampas e de banheiros</t>
  </si>
  <si>
    <t>2.3.4</t>
  </si>
  <si>
    <t>Área de revestimentos removidos a serem refeitos. Reboco para pintura + cerâmica 944,31 + 157,41</t>
  </si>
  <si>
    <t xml:space="preserve">
APLICAÇÃO E LIXAMENTO DE MASSA LÁTEX EM PAREDES, DUAS DEMÃOS</t>
  </si>
  <si>
    <t>LAVATÓRIO LOUÇA BRANCA, PADRÃO POPULAR, INCLUS. SIFÃO PVC, VÁLVULA E ENGATE, TORNEIRA CROMADA PADRÃO POPULAR</t>
  </si>
  <si>
    <t>TÊ PVC BRANCO P/ESGOTO D=100X50mm (4"X2")-JUNTAS C/ANÉIS</t>
  </si>
  <si>
    <t>FERROLHO DE SOBREPOR OU EMBUTIR PEQUENO</t>
  </si>
  <si>
    <t>Área de 36 J1, 2J2, 2J3, 8P1, 7P2, 1P3, 1P4, 10P5 e do gradil da fachada(2,2+0,64+32,4+13,44+11,76+1,47+1,26+9)*2+3*2,1*2+(14*1,45+1,2*2,1)*3. Incluso zarcão</t>
  </si>
  <si>
    <t>12 tesouras de 9 m de comprimento e 1,2m de altura; 3 tesouras de 10m de comprimento e 1,3m de altura. (9*1,2*12+3*10*1,3)/2. Incluso zarcão</t>
  </si>
  <si>
    <t>Duas portas de 90 cm x 210 cm pintadas nas duas faces . 2*2*0,9*2,1. Incluso zarcão.</t>
  </si>
  <si>
    <t>Quantitativo de projeto. 36 J1 (0,60x1,50) e 2 J2(1,00x1,10)</t>
  </si>
  <si>
    <t>ADEQUAÇÃO DOS BANHEIROS PNE E RAMPAS DE ACESSIBILIDADE</t>
  </si>
  <si>
    <t>REFORMA GERAL</t>
  </si>
  <si>
    <t>MEMÓRIA DE CALCULO</t>
  </si>
  <si>
    <t>ESCAVAÇÃO MANUAL DE VALA COM PROFUNDIDADE MENOR OU IGUAL A 1,30 M. AF_02/2021</t>
  </si>
  <si>
    <t>ALVENARIA DE EMBASAMENTO EM TIJOLO CERÂMICO FURADO C/ ARGAMASSA CIMENTO E AREIA 1:4</t>
  </si>
  <si>
    <t>ATERRO COMPACTADO MANUALMENTE COM AQUISIÇÃO DE MATERIAL</t>
  </si>
  <si>
    <t>ALVENARIA DE VEDAÇÃO DE BLOCOS CERÂMICOS FURADOS NA HORIZONTAL DE 9X14X19CM (ESPESSURA 9CM) DE PAREDES COM ÁREA LÍQUIDA MAIOR OU IGUAL A 6M² SEM VÃOS E ARGAMASSA DE ASSENTAMENTO COM PREPARO MANUAL. AF_06/2014</t>
  </si>
  <si>
    <t>CHAPISCO APLICADO EM ALVENARIAS E ESTRUTURAS DE CONCRETO INTERNAS, COM COLHER DE PEDREIRO.  ARGAMASSA TRAÇO 1:3 COM PREPARO EM BETONEIRA 400L.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</si>
  <si>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</si>
  <si>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MANUAL, APLICADO MANUALMENTE EM FACES INTERNAS DE PAREDES, PARA AMBIENTE COM ÁREA ENTRE 5M2 E 10M2, ESPESSURA DE 10MM, COM EXECUÇÃO DE TALISCAS. AF_06/2014</t>
  </si>
  <si>
    <t>REVESTIMENTO CERÂMICO PARA PAREDES COM PLACAS TIPO GRES (OU SEMI GRES) DE DIMENSÕES 10X10CM, COM ARGAMASSA PRE FABRICADA, EM PAREDES INTERNAS, INCLUSIVE REJUNTAMENTO (REF. C4442, C1102)</t>
  </si>
  <si>
    <t>FORRO EM RÉGUAS DE PVC, LISO, PARA AMBIENTES RESIDENCIAIS, INCLUSIVE ESTRUTURA DE FIXAÇÃO. AF_05/2017_P</t>
  </si>
  <si>
    <t>JANELA DE AÇO TIPO BASCULANTE PARA VIDROS, COM BATENTE, FERRAGENS E PINTURA ANTICORROSIVA. EXCLUSIVE VIDROS, ACABAMENTO, ALIZAR E CONTRAMARCO. FORNECIMENTO E INSTALAÇÃO. AF_12/2019</t>
  </si>
  <si>
    <t>CONTRAPISO EM ARGAMASSA TRAÇO 1:4 (CIMENTO E AREIA), PREPARO MECÂNICO COM BETONEIRA 400 L, APLICADO EM ÁREAS SECAS SOBRE LAJE, ADERIDO, ESPESSURA 3CM. AF_06/2014</t>
  </si>
  <si>
    <t>REVESTIMENTO CERÂMICO PARA PISO COM PLACAS TIPO ESMALTADA EXTRA DE DIMENSÕES 35X35 CM APLICADA EM AMBIENTES DE ÁREA MAIOR QUE 10 M2. AF_06/2014</t>
  </si>
  <si>
    <t>PISO PODOTÁTIL INTERNO EM BORRACHA 30x30cm ASSENTAMENTO COM COLA VINIL (FORNECIMENTO E ASSENTAMENTO)</t>
  </si>
  <si>
    <t>CORRIMÃO EM TUBO GALVANIZADO DE 2" (FORNECIMENTO E MONTAGEM)</t>
  </si>
  <si>
    <t>VASO SANITARIO SIFONADO CONVENCIONAL PARA PCD SEM FURO FRONTAL COM  LOUÇA BRANCA SEM ASSENTO - 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</si>
  <si>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</si>
  <si>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REGISTRO DE GAVETA BRUTO, LATÃO, ROSCÁVEL, 1, INSTALADO EM RESERVAÇÃO DE ÁGUA DE EDIFICAÇÃO QUE POSSUA RESERVATÓRIO DE FIBRA/FIBROCIMENTO  FORNECIMENTO E INSTALAÇÃO. AF_06/2016</t>
  </si>
  <si>
    <t>TUBO, PVC, SOLDÁVEL, DN 20MM, INSTALADO EM RAMAL OU SUB-RAMAL DE ÁGUA - FORNECIMENTO E INSTALAÇÃO. AF_12/2014</t>
  </si>
  <si>
    <t>TUBO, PVC, SOLDÁVEL, DN 25MM, INSTALADO EM RAMAL OU SUB-RAMAL DE ÁGUA - FORNECIMENTO E INSTALAÇÃO. AF_12/2014</t>
  </si>
  <si>
    <t>TUBO, PVC, SOLDÁVEL, DN 32MM, INSTALADO EM RAMAL OU SUB-RAMAL DE ÁGUA - FORNECIMENTO E INSTALAÇÃO. AF_12/2014</t>
  </si>
  <si>
    <t>JOELHO 90 GRAUS, PVC, SOLDÁVEL, DN 20MM, INSTALADO EM RAMAL OU SUB-RAMAL DE ÁGUA - FORNECIMENTO E INSTALAÇÃO. AF_12/2014</t>
  </si>
  <si>
    <t>JOELHO 90 GRAUS, PVC, SOLDÁVEL, DN 25MM, INSTALADO EM RAMAL OU SUB-RAMAL DE ÁGUA - FORNECIMENTO E INSTALAÇÃO. AF_12/2014</t>
  </si>
  <si>
    <t>JOELHO 90 GRAUS, PVC, SOLDÁVEL, DN 32MM, INSTALADO EM RAMAL OU SUB-RAMAL DE ÁGUA - FORNECIMENTO E INSTALAÇÃO. AF_12/2014</t>
  </si>
  <si>
    <t>JOELHO 90 GRAUS, PVC, SOLDÁVEL, DN 25MM, X 3/4 INSTALADO EM RAMAL DE DISTRIBUIÇÃO DE ÁGUA - FORNECIMENTO E INSTALAÇÃO. AF_12/2014</t>
  </si>
  <si>
    <t>JOELHO REDUÇÃO PVC ROSC. D=1"X3/4" (32X25mm)</t>
  </si>
  <si>
    <t>TE, PVC, SOLDÁVEL, DN 20MM, INSTALADO EM RAMAL DE DISTRIBUIÇÃO DE ÁGUA - FORNECIMENTO E INSTALAÇÃO. AF_12/2014</t>
  </si>
  <si>
    <t>TE, PVC, SOLDÁVEL, DN 25MM, INSTALADO EM RAMAL DE DISTRIBUIÇÃO DE ÁGUA - FORNECIMENTO E INSTALAÇÃO. AF_12/2014</t>
  </si>
  <si>
    <t>TE, PVC, SOLDÁVEL, DN 32MM, INSTALADO EM RAMAL DE DISTRIBUIÇÃO DE ÁGUA - FORNECIMENTO E INSTALAÇÃO.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</si>
  <si>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</si>
  <si>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</si>
  <si>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</si>
  <si>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PRUMADA DE ESGOTO SANITÁRIO OU VENTILAÇÃO. AF_12/2014</t>
  </si>
  <si>
    <t>TE, PVC, SERIE NORMAL, ESGOTO PREDIAL, DN 100 X 100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</si>
  <si>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</si>
  <si>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DEMOLIÇÃO DE ALVENARIA DE BLOCO FURADO, DE FORMA MANUAL, SEM REAPROVEITAMENTO. AF_12/2017</t>
  </si>
  <si>
    <t>DEMOLIÇÃO DE REVESTIMENTO CERÂMICO, DE FORMA MANUAL, SEM REAPROVEITAMENTO. AF_12/2017</t>
  </si>
  <si>
    <t>REMOÇÃO DE PINTURA ANTIGA À TEMPERA</t>
  </si>
  <si>
    <t>REMOÇÃO DE ESQUADRIA DE MADEIRA COM OU SEM BATENTE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</si>
  <si>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</si>
  <si>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</si>
  <si>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PORTA DE FERRO EM CHAPA</t>
  </si>
  <si>
    <t>TRAMA DE MADEIRA COMPOSTA POR RIPAS, CAIBROS E TERÇAS PARA TELHADOS DE ATÉ 2 ÁGUAS PARA TELHA CERÂMICA CAPA-CANAL, INCLUSO TRANSPORTE VERTICAL. AF_07/2019</t>
  </si>
  <si>
    <t>Metade da área de cobertura levantada,considerando manutenção do resto</t>
  </si>
  <si>
    <t>PISO EM GRANILITE, MARMORITE OU GRANITINA ESPESSURA 8 MM, INCLUSO JUNTAS DE DILATACAO PLASTICAS</t>
  </si>
  <si>
    <t>Aumento de paredes dos boxes dos banheiros em 20 cm. 50,225*0,2; Muro externo: (70,15*2+50,25)*0,4</t>
  </si>
  <si>
    <t>PLACA PADRAO SEDUC</t>
  </si>
  <si>
    <t>VASO SANITÁRIO SIFONADO COM CAIXA ACOPLADA LOUÇA BRANCA - FORNECIMENTO E INSTALAÇÃO. AF_01/2020</t>
  </si>
  <si>
    <t>TE, PVC, SERIE NORMAL, ESGOTO PREDIAL, DN 50 X 50 MM, JUNTA ELÁSTICA, FORNECIDO E INSTALADO EM RAMAL DE DESCARGA OU RAMAL DE ESGOTO SANITÁRIO. AF_12/2014</t>
  </si>
  <si>
    <t>LUVA SIMPLES, PVC, SERIE NORMAL, ESGOTO PREDIAL, DN 50 MM, JUNTA ELÁSTICA, FORNECIDO E INSTALADO EM RAMAL DE DESCARGA OU RAMAL DE ESGOTO SANITÁRIO. AF_12/2014</t>
  </si>
  <si>
    <t>2.5.3</t>
  </si>
  <si>
    <t>2.5.4</t>
  </si>
  <si>
    <t>3.0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</si>
  <si>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</si>
  <si>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</si>
  <si>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</si>
  <si>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</si>
  <si>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</si>
  <si>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</si>
  <si>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</si>
  <si>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</si>
  <si>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</si>
  <si>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</si>
  <si>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3.2</t>
  </si>
  <si>
    <t>3.2.1</t>
  </si>
  <si>
    <t>3.2.2</t>
  </si>
  <si>
    <t>3.3</t>
  </si>
  <si>
    <t>3.3.1</t>
  </si>
  <si>
    <t>3.3.2</t>
  </si>
  <si>
    <t>3.3.3</t>
  </si>
  <si>
    <t>3.3.4</t>
  </si>
  <si>
    <t>3.4</t>
  </si>
  <si>
    <t>3.4.1</t>
  </si>
  <si>
    <t>3.4.2</t>
  </si>
  <si>
    <t>3.4.3</t>
  </si>
  <si>
    <t>3.4.4</t>
  </si>
  <si>
    <t>3.5</t>
  </si>
  <si>
    <t>3.5.1</t>
  </si>
  <si>
    <t>3.6</t>
  </si>
  <si>
    <t>3.6.1</t>
  </si>
  <si>
    <t>3.6.2</t>
  </si>
  <si>
    <t>3.6.3</t>
  </si>
  <si>
    <t>3.7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</si>
  <si>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</si>
  <si>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</si>
  <si>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</si>
  <si>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</si>
  <si>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</si>
  <si>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</si>
  <si>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</si>
  <si>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</si>
  <si>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</si>
  <si>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</si>
  <si>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</si>
  <si>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</si>
  <si>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</si>
  <si>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</si>
  <si>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</si>
  <si>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</si>
  <si>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</si>
  <si>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</si>
  <si>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</si>
  <si>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</si>
  <si>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</si>
  <si>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</si>
  <si>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3.7.23</t>
  </si>
  <si>
    <t>3.7.24</t>
  </si>
  <si>
    <t>3.9</t>
  </si>
  <si>
    <t>3.9.1</t>
  </si>
  <si>
    <t>3.9.2</t>
  </si>
  <si>
    <t>3.9.3</t>
  </si>
  <si>
    <t>3.9.4</t>
  </si>
  <si>
    <t>3.9.5</t>
  </si>
  <si>
    <t>3.10</t>
  </si>
  <si>
    <t>3.10.1</t>
  </si>
  <si>
    <t>3.10.2</t>
  </si>
  <si>
    <t>3.10.3</t>
  </si>
  <si>
    <t>3.10.4</t>
  </si>
  <si>
    <t>3.9.6</t>
  </si>
  <si>
    <t>3.9.7</t>
  </si>
  <si>
    <t>3.10.5</t>
  </si>
  <si>
    <t>3.11</t>
  </si>
  <si>
    <t>3.11.1</t>
  </si>
  <si>
    <t>3.11.2</t>
  </si>
  <si>
    <t>3.11.3</t>
  </si>
  <si>
    <t>3.11.4</t>
  </si>
  <si>
    <t>REFORMA DA UNIDADE ESCOLAR ARACI LUSTOSA</t>
  </si>
  <si>
    <t>DATA: ABRIL/2021</t>
  </si>
  <si>
    <t>A ADMINISTRAÇÃO LOCAL DA OBRA SE REFERE AO PESSOAL TÉCNICO-ADMINISTRATIVO  RESPONSÁVEL PELO ACOMPANHAMENTO DOS SERVIÇOS CONTRATADOS COM VISTAS À GARANTIA DA QUALIDADE DOS MESMOS E OBEDIÊNCIA ÀS ESPECIFICAÇÕES TÉCNICAS E PROJETOS; O PAGAMENTO DESTE ITEM É CONDICIONADO E PROPORCIONAL AO AVANÇO DA OBRA, NÃO SENDO EFETIVADO QUANDO CONSTATADA A NÃO PRESENÇA DE PESSOAL TÉCNICO NO DECORRER DA OBRA.</t>
  </si>
  <si>
    <t xml:space="preserve">COM EQUIPAMENTOS ADEQUADOS, ESCAVAR VALAS MANUALMENTE PARA POSTERIOR EXECUÇÃO DE FUNDAÇÕES LINEARES, ASSENTAMENTO DE TUBOS, ETC; SEVIÇO APLICÁVEL APENAS A ESCAVAÇÕES DE VALAS (COMPRIMENTO MAIS EXPRESSIVO QUE AS DEMAIS DIMENSÕES); </t>
  </si>
  <si>
    <t xml:space="preserve">UTILIZAR BLOCOS CERÂMICOS COM FUROS NA HORIZONTAL DE DIMENSÃO 9x14x19 CM (ESPESSURA DE 9CM) PARA COMPOSIÇÃO DE PAREDE EM ALVENARIA; JUNTAS DE ARGAMASSA PREPARADA MECANICAMENTE EM BETONEIRA E ESPESSURA DE 10 MM; </t>
  </si>
  <si>
    <t>CHAPISCAR PAREDES DE ALVENARIA OU ESTRUTURAS DE CONCRETO NAS SUAS ÁREAS INTERNAS COM ARGAMASSA PREPARADA MANUALMENTE; LANÇAMENTO DA MASSA EFETUADO COM COLHER DE PEDREIRO; A CAMADA FINALIZADA DE CHAPISCO DEVE TER DE 3 A 5 MM DE ESPESSURA.</t>
  </si>
  <si>
    <t>APLICAR EMBOÇO SOBRE ALVENARIA PARA RECEBIMENTO DE REVESTIMENTO CERÂMICO EM AMBIENTES COM ÁREA MAIOR QUE 10M2; PREPARAÇÃO MECÂNICA E APLICAÇÃO MANUAL EM PAREDES INTERNAS; ESP = 20 MM; DEVE SER EXECUTADO TALISCAMENTO E MESTRAS; A SUPERFÍCIE DEVE SER SARRAFEADA DE MANEIRA QUE A MESMA FIQUE APROPIADA PARA RECEBIMENTO DE ARGAMASSA COLANTE DAS CERÂMICAS.</t>
  </si>
  <si>
    <t>APLICAR REBOCO NAS LAJES QUE DEVAM RECEBER PINTURA; UTILIZAR ARGAMASSA PREPARADA MECANICAMENTE EM BETONEIRA; ESPESSURA DE 20 MM; EXECUTAR O SERVIÇO COM AUXÍLIO DE TALISCAS E MESTRAS; O LANÇAMENTO E COMPRESSÃO DA MASSA DEVE SER MANUAL; REALIZAR SARRAFEAMENTO E DESEMPENAMENTO.</t>
  </si>
  <si>
    <t>O FUNDO DAS VALAS DE FUNDAÇÃO DEVE SER DEVIDAMENTE PREPARADO COM A EXECUÇÃO DE APILOAMENTO</t>
  </si>
  <si>
    <t>FUNDAÇÃO DAS PAREDES A SEREM CONSTRUÍDAS</t>
  </si>
  <si>
    <t xml:space="preserve">AS PAREDES A SEREM CONSTRUIDAS DEVERÃO DISPOR DE BALDRAME COM BLOCOS CERAMICOS FURADOS NA HORIZONTAL </t>
  </si>
  <si>
    <t>SERVIÇO DE NIVELAMENTO DO INTERIOR DOS COMPARTIMENTOS</t>
  </si>
  <si>
    <t>EXECUTAR CONFORME DISPOSIÇÕES NOS DESENHOS ARQUITETÔNICOS, PROJETOS COMPLEMENTARES E DEMAIS PEÇAS CONSTANTES NO PROCESSO (MEMORIAL DESCRITIVO, ESPECIFICAÇÕES TÉCNICAS, ETC)</t>
  </si>
  <si>
    <t>FORRO EM REGUAS DE PVC APLOCADOS NOS BANHEIROS</t>
  </si>
  <si>
    <t>ASSENTAR PORTAS METÁLICAS  (METALON) NOS LOCAIS INDICADOS EM PROJETO COM DIMENSÕES EXPOSTAS NO QUADRO DE ESQUADRIAS; O ASSENTAMENTO SERÁ DADO POR CHUMBAMENTO EM ALVENARIA OU CONCRETO COM ACABAMENTO EM ARGAMASSA; INCLUSOS BATENTES, FECHADURA METÁLICA CROMADA COMPLETA E DOBRADIÇAS.</t>
  </si>
  <si>
    <t>SUBSTITUIÇÃO DOS VIDROS DOS BASCULANTES EXISTENTES NO PREDIO</t>
  </si>
  <si>
    <t>DEVEM SER INSTALADAS FECHADURAS NAS PORTAS NOVAS</t>
  </si>
  <si>
    <t>APLICAÇÃO DE PISO TATIL PARA ACESSIBILIDADE</t>
  </si>
  <si>
    <t>AS RAMPAS TERÃO CORRIMAOES DE APOIO APLICADOS EM TUBOS DE AÇO GALVANIZADO</t>
  </si>
  <si>
    <t>PEÇAS DE APOIO APLICADAS CONFORME PROJETO NOS BANHEIROS DE PNE</t>
  </si>
  <si>
    <t>A OBRA DEVERA SER INTEGRE DEVIDAMENTE LIMPA</t>
  </si>
  <si>
    <t>EXECUTADA NA FACHADA DA ESCOLA CONFORME PROJETO</t>
  </si>
  <si>
    <t>EXECUTAR LASTRO DE CONCRETO MAGRO SOBRE SOLO COMPACTADO PARA CONTRAPISO; ESPESSURA DE 3 CM; CONCRETO PREPARADO EM BETONEIRA E LANÇADO E NIVELADO MANUALMENTE.</t>
  </si>
  <si>
    <t>O PISO SERA PINTADO CONFORME ESPECIFICAÇÕES E PROJETO</t>
  </si>
  <si>
    <t xml:space="preserve"> SUPERFÍCIES METÁLICAS SER PINTADAS COM APÓS DEMÃO DE FUNDO ANTICORROSIVO</t>
  </si>
  <si>
    <t>DEVE SER EXECUTADO SERVIÇO DE CONTRAPISO NOS BANHEIROS ANTECEDENTE A INSTALAÇÃO DO PISO CERÂMICO, OBEDECER CADERNOS TÉCNICOS E OBSERVAR TEMPO DE SECAGEM E CURA PARA PROCEDER A INSTALAÇÃO DO PISO</t>
  </si>
  <si>
    <t>OS BANHEIROS PNE  DEVEM RECEBER PISO CERÂMICO NAS DIMENSÕES 35 X 35 CM, OBSERVAR PROJETOS, MEMORIAIS E CADERNOS TÉCNICOS PERTINENTES</t>
  </si>
  <si>
    <t>SERÃO EXECUTADOS COBOGOS CONFORME ESPECIFICADO NO PROJETO</t>
  </si>
  <si>
    <t>UTILIZAR MASSA CORRIDA PVA NAS PAREDES REBOCADAS; OBSERVAR A REQUERIDA LIMPEZA DA SUPERFÍCIE ANTES DA APLICAÇÃO; ESTA DEVE SER FEITA ATRAVÉS DE DESEMPENADEIRA EM CAMADAS FINAS ATÉ O PERFEITO NIVELAMENTO; AGUARDAR SECAGEM DA PRIMEIRA CAMADA PARA APLICAÇÃO  DA SEGUNDA; APÓS SECAGEM TOTAL, PROCEDER O LIXAMENTO E LIMPEZA DA SUPERFÍCIE ACABADA.</t>
  </si>
  <si>
    <t>APLICAR PINTURA ACRÍLICA (TIPO PREMIUM) EM PAREDES DA EDIFICAÇÃO; EXECUTAR DUAS DEMÃOS, ALÉM DE RETOQUES CASO NECESSÁRIO; OBSERVAR A CORRETA LIMPEZA E REGULARIZAÇÃO DAS SUPERFÍCIES; ADOTAR CORES E ESPECIFICAÇÕES DE PROJETO.</t>
  </si>
  <si>
    <t>APLICAÇÃO DE FORRO PVC CONFORME ESPECIFICAÇÕES</t>
  </si>
  <si>
    <t>APLICAÇÃO DE FERROLHO NAS PORTAS CONFORME ESPECIFICAÇÕES</t>
  </si>
  <si>
    <t>INSTALAÇOES DE TESOURAS DE AÇO PARA REFORÇO DA COBERTURA</t>
  </si>
  <si>
    <t>RECOMPOSIÇÃO DE PARTE DO MADEIRAMENTO DO PREDIO</t>
  </si>
  <si>
    <t>SUBSTITUIÇÃO DE TELHAMENTO DA ESCOLA</t>
  </si>
  <si>
    <t>REFORÇANDO AS CUMEEIRAS PARA MELHORAR A COBERTURA</t>
  </si>
  <si>
    <t>PISO CERÂMICO NAS DIMENSÕES 35 X 35 CM, OBSERVAR PROJETOS, MEMORIAIS E CADERNOS TÉCNICOS PERTINENTES</t>
  </si>
  <si>
    <t>SERA EXECUTADO PISO GRANILITE EM VARIOS ESPAÇOS DA ESCOLA, PARA MELHORIA DE PISO.</t>
  </si>
  <si>
    <t>GRADIL METALICO CONFORME PROJETO IMPLANTADO NA FACHADA</t>
  </si>
  <si>
    <t xml:space="preserve">DEMOLIÇAO DE PISO PARA POSTERIOR RECOMPOSIÇÃO </t>
  </si>
  <si>
    <t>SERA REMOVIDO ALGUMNAS ESQUADRIAS EM MAS CONDIÇOES PARA POSTERIOR SUBSTITUIÇÃO</t>
  </si>
  <si>
    <t>REMOÇAO DE TELHAS DETERIORIDAS E ANTIGAS</t>
  </si>
  <si>
    <t>REMOÇÃO DE PARTE DO MADEIRAMENTO PARA SUBSTITUIÇÃO</t>
  </si>
  <si>
    <t>REMOÇÃO DA PINTURA ANTIGA PARA PODER RECEBER UMA NOVA PINTURA</t>
  </si>
  <si>
    <t>DEMOLIÇAO DE PARTE DE REBOCO DETERIORIORADO</t>
  </si>
  <si>
    <t>DEMOLIÇÃO DE REVESTIMENTO CERAMICO PARA SUBSTIRUIÇÃO</t>
  </si>
  <si>
    <t>DEMOLIÇÃO DE ALVENARIA PARA AS MODIFICAÇÕES CONFORME PROJETO</t>
  </si>
  <si>
    <t>2.8</t>
  </si>
  <si>
    <t>2.8.1</t>
  </si>
  <si>
    <t>2.8.2</t>
  </si>
  <si>
    <t>2.8.3</t>
  </si>
  <si>
    <t>B.D.I.</t>
  </si>
  <si>
    <t xml:space="preserve">SINAPI - 03/2021 - Piauí
ORSE - 01/2021 - Sergipe
SEINFRA - 027 - Ceará
</t>
  </si>
  <si>
    <t xml:space="preserve"> 21,0%</t>
  </si>
  <si>
    <t>Não Desonerado: 
Horista:  112,15%
Mensalista:  70,87%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</si>
  <si>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</si>
  <si>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</si>
  <si>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</si>
  <si>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</si>
  <si>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</si>
  <si>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</si>
  <si>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</si>
  <si>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</si>
  <si>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</si>
  <si>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</si>
  <si>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 xml:space="preserve"> 1 </t>
  </si>
  <si>
    <t xml:space="preserve"> 100,00%
 1.641,36</t>
  </si>
  <si>
    <t xml:space="preserve"> 14,28%
 234,39</t>
  </si>
  <si>
    <t xml:space="preserve"> 14,32%
 235,04</t>
  </si>
  <si>
    <t xml:space="preserve"> 2 </t>
  </si>
  <si>
    <t>ADEQUAÇÃO DE BANHEIROS PARA PNE E RAMPAS DE ACESSIBILIDADE</t>
  </si>
  <si>
    <t/>
  </si>
  <si>
    <t xml:space="preserve"> 2.1 </t>
  </si>
  <si>
    <t xml:space="preserve"> 2.2 </t>
  </si>
  <si>
    <t xml:space="preserve"> 100,00%
 5.716,82</t>
  </si>
  <si>
    <t xml:space="preserve"> 2.3 </t>
  </si>
  <si>
    <t xml:space="preserve"> 100,00%
 5.368,84</t>
  </si>
  <si>
    <t xml:space="preserve"> 2.4 </t>
  </si>
  <si>
    <t xml:space="preserve"> 100,00%
 664,62</t>
  </si>
  <si>
    <t xml:space="preserve"> 2.5 </t>
  </si>
  <si>
    <t xml:space="preserve"> 2.6 </t>
  </si>
  <si>
    <t>PINTURA</t>
  </si>
  <si>
    <t xml:space="preserve"> 2.7 </t>
  </si>
  <si>
    <t>INSTALAÇÕES HIDRO-SANITÁRIAS</t>
  </si>
  <si>
    <t xml:space="preserve"> 2.8 </t>
  </si>
  <si>
    <t xml:space="preserve"> 2.9 </t>
  </si>
  <si>
    <t xml:space="preserve"> 3 </t>
  </si>
  <si>
    <t>REFORMA GERAL DA ESCOLA</t>
  </si>
  <si>
    <t xml:space="preserve"> 3.1 </t>
  </si>
  <si>
    <t xml:space="preserve"> 3.2 </t>
  </si>
  <si>
    <t xml:space="preserve"> 3.3 </t>
  </si>
  <si>
    <t xml:space="preserve"> 100,00%
 160.433,72</t>
  </si>
  <si>
    <t xml:space="preserve"> 50,00%
 80.216,86</t>
  </si>
  <si>
    <t xml:space="preserve"> 30,00%
 48.130,12</t>
  </si>
  <si>
    <t xml:space="preserve"> 20,00%
 32.086,74</t>
  </si>
  <si>
    <t xml:space="preserve"> 3.4 </t>
  </si>
  <si>
    <t xml:space="preserve"> 3.5 </t>
  </si>
  <si>
    <t xml:space="preserve"> 100,00%
 52.395,48</t>
  </si>
  <si>
    <t xml:space="preserve"> 10,00%
 5.239,55</t>
  </si>
  <si>
    <t xml:space="preserve"> 40,00%
 20.958,19</t>
  </si>
  <si>
    <t xml:space="preserve"> 50,00%
 26.197,74</t>
  </si>
  <si>
    <t xml:space="preserve"> 3.6 </t>
  </si>
  <si>
    <t xml:space="preserve"> 3.7 </t>
  </si>
  <si>
    <t xml:space="preserve"> 3.8 </t>
  </si>
  <si>
    <t>INSTALAÇÕES ELÉTRICAS</t>
  </si>
  <si>
    <t xml:space="preserve"> 100,00%
 77.496,50</t>
  </si>
  <si>
    <t xml:space="preserve"> 20,00%
 15.499,30</t>
  </si>
  <si>
    <t xml:space="preserve"> 40,00%
 30.998,60</t>
  </si>
  <si>
    <t xml:space="preserve"> 3.9 </t>
  </si>
  <si>
    <t xml:space="preserve"> 100,00%
 108.252,62</t>
  </si>
  <si>
    <t xml:space="preserve"> 20,00%
 21.650,52</t>
  </si>
  <si>
    <t xml:space="preserve"> 40,00%
 43.301,05</t>
  </si>
  <si>
    <t xml:space="preserve"> 3.10 </t>
  </si>
  <si>
    <t xml:space="preserve"> 3.11 </t>
  </si>
  <si>
    <t>Porcentagem</t>
  </si>
  <si>
    <t>Custo</t>
  </si>
  <si>
    <t>Porcentagem Acumulado</t>
  </si>
  <si>
    <t xml:space="preserve"> 100,0%</t>
  </si>
  <si>
    <t>Custo Acumulado</t>
  </si>
  <si>
    <t>Código</t>
  </si>
  <si>
    <t>Banco</t>
  </si>
  <si>
    <t>Und</t>
  </si>
  <si>
    <t>Quant.</t>
  </si>
  <si>
    <t>Valor Unit</t>
  </si>
  <si>
    <t>Valor Unit com BDI</t>
  </si>
  <si>
    <t>Total</t>
  </si>
  <si>
    <t>Peso (%)</t>
  </si>
  <si>
    <t xml:space="preserve"> 1.1 </t>
  </si>
  <si>
    <t>ADMINISTRAÇÃO LOCAL DA OBRA</t>
  </si>
  <si>
    <t>MÊS</t>
  </si>
  <si>
    <t xml:space="preserve"> 2.1.1 </t>
  </si>
  <si>
    <t xml:space="preserve"> 93358 </t>
  </si>
  <si>
    <t xml:space="preserve"> 2.1.2 </t>
  </si>
  <si>
    <t xml:space="preserve"> 2.1.3 </t>
  </si>
  <si>
    <t xml:space="preserve"> 2.1.4 </t>
  </si>
  <si>
    <t>SEINFRA</t>
  </si>
  <si>
    <t xml:space="preserve"> 2.1.5 </t>
  </si>
  <si>
    <t>M³</t>
  </si>
  <si>
    <t xml:space="preserve"> 2.2.1 </t>
  </si>
  <si>
    <t xml:space="preserve"> 87508 </t>
  </si>
  <si>
    <t xml:space="preserve"> 2.3.1 </t>
  </si>
  <si>
    <t xml:space="preserve"> 87879 </t>
  </si>
  <si>
    <t xml:space="preserve"> 2.3.2 </t>
  </si>
  <si>
    <t xml:space="preserve"> 87529 </t>
  </si>
  <si>
    <t xml:space="preserve"> 2.3.3 </t>
  </si>
  <si>
    <t xml:space="preserve"> 87550 </t>
  </si>
  <si>
    <t xml:space="preserve"> 2.3.4 </t>
  </si>
  <si>
    <t xml:space="preserve"> 2.4.1 </t>
  </si>
  <si>
    <t xml:space="preserve"> 96485 </t>
  </si>
  <si>
    <t xml:space="preserve"> 2.5.1 </t>
  </si>
  <si>
    <t xml:space="preserve"> 91304 </t>
  </si>
  <si>
    <t>FECHADURA DE EMBUTIR COM CILINDRO, EXTERNA, COMPLETA, ACABAMENTO PADRÃO POPULAR, INCLUSO EXECUÇÃO DE FURO - FORNECIMENTO E INSTALAÇÃO. AF_12/2019</t>
  </si>
  <si>
    <t>UN</t>
  </si>
  <si>
    <t xml:space="preserve"> 2.5.2 </t>
  </si>
  <si>
    <t xml:space="preserve"> 94559 </t>
  </si>
  <si>
    <t xml:space="preserve"> 2.5.3 </t>
  </si>
  <si>
    <t xml:space="preserve"> 2.5.4 </t>
  </si>
  <si>
    <t xml:space="preserve"> 2.6.1 </t>
  </si>
  <si>
    <t xml:space="preserve"> 2.6.2 </t>
  </si>
  <si>
    <t xml:space="preserve"> 74245/001 </t>
  </si>
  <si>
    <t>PINTURA ACRILICA EM PISO CIMENTADO DUAS DEMAOS</t>
  </si>
  <si>
    <t xml:space="preserve"> 2.7.1 </t>
  </si>
  <si>
    <t xml:space="preserve"> 95471 </t>
  </si>
  <si>
    <t xml:space="preserve"> 2.7.2 </t>
  </si>
  <si>
    <t xml:space="preserve"> 86943 </t>
  </si>
  <si>
    <t xml:space="preserve"> 2.7.3 </t>
  </si>
  <si>
    <t xml:space="preserve"> 94495 </t>
  </si>
  <si>
    <t xml:space="preserve"> 2.7.4 </t>
  </si>
  <si>
    <t xml:space="preserve"> 89355 </t>
  </si>
  <si>
    <t>M</t>
  </si>
  <si>
    <t xml:space="preserve"> 2.7.5 </t>
  </si>
  <si>
    <t xml:space="preserve"> 89356 </t>
  </si>
  <si>
    <t xml:space="preserve"> 2.7.6 </t>
  </si>
  <si>
    <t xml:space="preserve"> 89357 </t>
  </si>
  <si>
    <t xml:space="preserve"> 2.7.7 </t>
  </si>
  <si>
    <t xml:space="preserve"> 89358 </t>
  </si>
  <si>
    <t xml:space="preserve"> 2.7.8 </t>
  </si>
  <si>
    <t xml:space="preserve"> 89362 </t>
  </si>
  <si>
    <t xml:space="preserve"> 2.7.9 </t>
  </si>
  <si>
    <t xml:space="preserve"> 89367 </t>
  </si>
  <si>
    <t xml:space="preserve"> 2.7.10 </t>
  </si>
  <si>
    <t xml:space="preserve"> 89412 </t>
  </si>
  <si>
    <t xml:space="preserve"> 2.7.11 </t>
  </si>
  <si>
    <t xml:space="preserve"> 2.7.12 </t>
  </si>
  <si>
    <t xml:space="preserve"> 89438 </t>
  </si>
  <si>
    <t xml:space="preserve"> 2.7.13 </t>
  </si>
  <si>
    <t xml:space="preserve"> 89440 </t>
  </si>
  <si>
    <t xml:space="preserve"> 2.7.14 </t>
  </si>
  <si>
    <t xml:space="preserve"> 89443 </t>
  </si>
  <si>
    <t xml:space="preserve"> 2.7.15 </t>
  </si>
  <si>
    <t xml:space="preserve"> 89712 </t>
  </si>
  <si>
    <t xml:space="preserve"> 2.7.16 </t>
  </si>
  <si>
    <t xml:space="preserve"> 89714 </t>
  </si>
  <si>
    <t xml:space="preserve"> 2.7.17 </t>
  </si>
  <si>
    <t xml:space="preserve"> 89731 </t>
  </si>
  <si>
    <t xml:space="preserve"> 2.7.18 </t>
  </si>
  <si>
    <t xml:space="preserve"> 89809 </t>
  </si>
  <si>
    <t xml:space="preserve"> 2.7.19 </t>
  </si>
  <si>
    <t xml:space="preserve"> 89796 </t>
  </si>
  <si>
    <t xml:space="preserve"> 2.7.20 </t>
  </si>
  <si>
    <t xml:space="preserve"> 2.7.21 </t>
  </si>
  <si>
    <t xml:space="preserve"> 89778 </t>
  </si>
  <si>
    <t xml:space="preserve"> 2.8.1 </t>
  </si>
  <si>
    <t xml:space="preserve"> 87630 </t>
  </si>
  <si>
    <t xml:space="preserve"> 2.8.2 </t>
  </si>
  <si>
    <t xml:space="preserve"> 87248 </t>
  </si>
  <si>
    <t xml:space="preserve"> 2.8.3 </t>
  </si>
  <si>
    <t xml:space="preserve"> 2.9.1 </t>
  </si>
  <si>
    <t xml:space="preserve"> 2.9.2 </t>
  </si>
  <si>
    <t>PEÇAS DE APOIO DEFICIENTES C/TUBO INOX  P/WC</t>
  </si>
  <si>
    <t xml:space="preserve"> 2.9.3 </t>
  </si>
  <si>
    <t xml:space="preserve"> 3.1.1 </t>
  </si>
  <si>
    <t>DEMOLICAO DE PISO DE ALTA RESISTENCIA</t>
  </si>
  <si>
    <t xml:space="preserve"> 3.1.2 </t>
  </si>
  <si>
    <t xml:space="preserve"> 97622 </t>
  </si>
  <si>
    <t xml:space="preserve"> 3.1.3 </t>
  </si>
  <si>
    <t xml:space="preserve"> 97633 </t>
  </si>
  <si>
    <t xml:space="preserve"> 3.1.4 </t>
  </si>
  <si>
    <t>DEMOLIÇÃO DE REVESTIMENTO C/ARGAMASSA</t>
  </si>
  <si>
    <t xml:space="preserve"> 3.1.5 </t>
  </si>
  <si>
    <t xml:space="preserve"> 3.1.6 </t>
  </si>
  <si>
    <t>ORSE</t>
  </si>
  <si>
    <t xml:space="preserve"> 3.1.7 </t>
  </si>
  <si>
    <t xml:space="preserve"> 97647 </t>
  </si>
  <si>
    <t xml:space="preserve"> 3.1.8 </t>
  </si>
  <si>
    <t xml:space="preserve"> 97650 </t>
  </si>
  <si>
    <t xml:space="preserve"> 3.2.1 </t>
  </si>
  <si>
    <t xml:space="preserve"> 3.2.2 </t>
  </si>
  <si>
    <t xml:space="preserve"> 3.3.1 </t>
  </si>
  <si>
    <t xml:space="preserve"> 3.3.2 </t>
  </si>
  <si>
    <t xml:space="preserve"> 3.3.3 </t>
  </si>
  <si>
    <t xml:space="preserve"> 3.3.4 </t>
  </si>
  <si>
    <t xml:space="preserve"> 3.4.1 </t>
  </si>
  <si>
    <t xml:space="preserve"> 88497 </t>
  </si>
  <si>
    <t>APLICAÇÃO E LIXAMENTO DE MASSA LÁTEX EM PAREDES, DUAS DEMÃOS. AF_06/2014</t>
  </si>
  <si>
    <t xml:space="preserve"> 3.4.2 </t>
  </si>
  <si>
    <t xml:space="preserve"> 88487 </t>
  </si>
  <si>
    <t>APLICAÇÃO MANUAL DE PINTURA COM TINTA LÁTEX PVA EM PAREDES, DUAS DEMÃOS. AF_06/2014</t>
  </si>
  <si>
    <t xml:space="preserve"> 3.4.3 </t>
  </si>
  <si>
    <t xml:space="preserve"> 3.4.4 </t>
  </si>
  <si>
    <t xml:space="preserve"> 3.5.1 </t>
  </si>
  <si>
    <t xml:space="preserve"> 3.6.1 </t>
  </si>
  <si>
    <t xml:space="preserve"> 3.6.2 </t>
  </si>
  <si>
    <t xml:space="preserve"> 3.6.3 </t>
  </si>
  <si>
    <t xml:space="preserve"> 3.7.1 </t>
  </si>
  <si>
    <t xml:space="preserve"> 86888 </t>
  </si>
  <si>
    <t xml:space="preserve"> 3.7.2 </t>
  </si>
  <si>
    <t>CHUVEIRO PLÁSTICO (INSTALADO)</t>
  </si>
  <si>
    <t xml:space="preserve"> 3.7.3 </t>
  </si>
  <si>
    <t xml:space="preserve"> 3.7.4 </t>
  </si>
  <si>
    <t xml:space="preserve"> 3.7.5 </t>
  </si>
  <si>
    <t xml:space="preserve"> 3.7.6 </t>
  </si>
  <si>
    <t xml:space="preserve"> 3.7.7 </t>
  </si>
  <si>
    <t xml:space="preserve"> 3.7.8 </t>
  </si>
  <si>
    <t xml:space="preserve"> 3.7.9 </t>
  </si>
  <si>
    <t xml:space="preserve"> 3.7.10 </t>
  </si>
  <si>
    <t xml:space="preserve"> 3.7.11 </t>
  </si>
  <si>
    <t xml:space="preserve"> 3.7.12 </t>
  </si>
  <si>
    <t xml:space="preserve"> 3.7.13 </t>
  </si>
  <si>
    <t xml:space="preserve"> 3.7.14 </t>
  </si>
  <si>
    <t xml:space="preserve"> 3.7.15 </t>
  </si>
  <si>
    <t xml:space="preserve"> 3.7.16 </t>
  </si>
  <si>
    <t xml:space="preserve"> 3.7.17 </t>
  </si>
  <si>
    <t xml:space="preserve"> 3.7.18 </t>
  </si>
  <si>
    <t xml:space="preserve"> 3.7.19 </t>
  </si>
  <si>
    <t xml:space="preserve"> 3.7.20 </t>
  </si>
  <si>
    <t xml:space="preserve"> 89784 </t>
  </si>
  <si>
    <t xml:space="preserve"> 3.7.21 </t>
  </si>
  <si>
    <t xml:space="preserve"> 3.7.22 </t>
  </si>
  <si>
    <t xml:space="preserve"> 3.7.23 </t>
  </si>
  <si>
    <t xml:space="preserve"> 89753 </t>
  </si>
  <si>
    <t xml:space="preserve"> 3.7.24 </t>
  </si>
  <si>
    <t xml:space="preserve"> 3.8.1 </t>
  </si>
  <si>
    <t>INSTALAÇÕES ELÉTRICAS (PLANILHA ANEXA)</t>
  </si>
  <si>
    <t>UND</t>
  </si>
  <si>
    <t xml:space="preserve"> 3.9.1 </t>
  </si>
  <si>
    <t xml:space="preserve"> 92594 </t>
  </si>
  <si>
    <t>FABRICAÇÃO E INSTALAÇÃO DE TESOURA INTEIRA EM AÇO, VÃO DE 9 M, PARA TELHA CERÂMICA OU DE CONCRETO, INCLUSO IÇAMENTO. AF_12/2015</t>
  </si>
  <si>
    <t xml:space="preserve"> 3.9.2 </t>
  </si>
  <si>
    <t xml:space="preserve"> 92596 </t>
  </si>
  <si>
    <t>FABRICAÇÃO E INSTALAÇÃO DE TESOURA INTEIRA EM AÇO, VÃO DE 10 M, PARA TELHA CERÂMICA OU DE CONCRETO, INCLUSO IÇAMENTO. AF_12/2015</t>
  </si>
  <si>
    <t xml:space="preserve"> 3.9.3 </t>
  </si>
  <si>
    <t xml:space="preserve"> 92541 </t>
  </si>
  <si>
    <t xml:space="preserve"> 3.9.4 </t>
  </si>
  <si>
    <t xml:space="preserve"> 94201 </t>
  </si>
  <si>
    <t>TELHAMENTO COM TELHA CERÂMICA CAPA-CANAL, TIPO COLONIAL, COM ATÉ 2 ÁGUAS, INCLUSO TRANSPORTE VERTICAL. AF_07/2019</t>
  </si>
  <si>
    <t xml:space="preserve"> 3.9.5 </t>
  </si>
  <si>
    <t xml:space="preserve"> 94221 </t>
  </si>
  <si>
    <t>CUMEEIRA PARA TELHA CERÂMICA EMBOÇADA COM ARGAMASSA TRAÇO 1:2:9 (CIMENTO, CAL E AREIA) PARA TELHADOS COM ATÉ 2 ÁGUAS, INCLUSO TRANSPORTE VERTICAL. AF_07/2019</t>
  </si>
  <si>
    <t xml:space="preserve"> 3.10.1 </t>
  </si>
  <si>
    <t xml:space="preserve"> 3.10.2 </t>
  </si>
  <si>
    <t xml:space="preserve"> 84191 </t>
  </si>
  <si>
    <t xml:space="preserve"> 3.10.4 </t>
  </si>
  <si>
    <t xml:space="preserve"> 3.11.1 </t>
  </si>
  <si>
    <t>LETREIRO - LETRA EM CAIXA DE ZINCO, H= 20CM</t>
  </si>
  <si>
    <t xml:space="preserve"> 3.11.2 </t>
  </si>
  <si>
    <t>PLACA PADRÃO SEDUC EM CHAPA ACRILICA DE 15MM COM O BRASÃO DO ESTADO FIXADA EM CAIXA METÁLICA COM 03 LAMPADAS FLUORESCENTES (AQUISIÇÃO, FIXAÇÃO E MONTAGEM) -1,20X0,90M</t>
  </si>
  <si>
    <t xml:space="preserve"> 3.11.3 </t>
  </si>
  <si>
    <t xml:space="preserve"> 3.11.4 </t>
  </si>
  <si>
    <t>LIMPEZA FINAL DE OBRA</t>
  </si>
  <si>
    <t>Total Geral</t>
  </si>
  <si>
    <t>Composição</t>
  </si>
  <si>
    <t>Composição Auxiliar</t>
  </si>
  <si>
    <t xml:space="preserve"> 90777 </t>
  </si>
  <si>
    <t>ENGENHEIRO CIVIL DE OBRA JUNIOR COM ENCARGOS COMPLEMENTARES</t>
  </si>
  <si>
    <t>H</t>
  </si>
  <si>
    <t xml:space="preserve"> 90776 </t>
  </si>
  <si>
    <t>ENCARREGADO GERAL COM ENCARGOS COMPLEMENTARES</t>
  </si>
  <si>
    <t xml:space="preserve"> 88316 </t>
  </si>
  <si>
    <t>SERVENTE COM ENCARGOS COMPLEMENTARES</t>
  </si>
  <si>
    <t>CHP</t>
  </si>
  <si>
    <t>CHI</t>
  </si>
  <si>
    <t xml:space="preserve"> 88309 </t>
  </si>
  <si>
    <t>PEDREIRO COM ENCARGOS COMPLEMENTARES</t>
  </si>
  <si>
    <t>Insumo</t>
  </si>
  <si>
    <t>ARGAMASSA DE CIMENTO E AREIA S/PEN. TRAÇO 1:4</t>
  </si>
  <si>
    <t xml:space="preserve"> I2081 </t>
  </si>
  <si>
    <t>TIJOLO CERÂMICO FURADO  9X19X19CM</t>
  </si>
  <si>
    <t xml:space="preserve"> 00000368 </t>
  </si>
  <si>
    <t>AREIA PARA ATERRO - POSTO JAZIDA/FORNECEDOR (RETIRADO NA JAZIDA, SEM TRANSPORTE)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</si>
  <si>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</si>
  <si>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</si>
  <si>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</si>
  <si>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</si>
  <si>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>KG</t>
  </si>
  <si>
    <t xml:space="preserve"> 00034356 </t>
  </si>
  <si>
    <t>REJUNTE BRANCO, CIMENTICIO</t>
  </si>
  <si>
    <t xml:space="preserve"> I6497 </t>
  </si>
  <si>
    <t>CERÂMICA ESMALTADA DIMENSÕES ATÉ 10x10cm (100 cm²) - DECORATIVA</t>
  </si>
  <si>
    <t xml:space="preserve"> 88261 </t>
  </si>
  <si>
    <t>CARPINTEIRO DE ESQUADRIA COM ENCARGOS COMPLEMENTARES</t>
  </si>
  <si>
    <t xml:space="preserve"> I1704 </t>
  </si>
  <si>
    <t>PORTA DE FERRO EM CHAPA DUPLA N.14</t>
  </si>
  <si>
    <t>L</t>
  </si>
  <si>
    <t xml:space="preserve"> 88267 </t>
  </si>
  <si>
    <t>ENCANADOR OU BOMBEIRO HIDRÁULICO COM ENCARGOS COMPLEMENTARES</t>
  </si>
  <si>
    <t xml:space="preserve"> 88248 </t>
  </si>
  <si>
    <t>AUXILIAR DE ENCANADOR OU BOMBEIRO HIDRÁULICO COM ENCARGOS COMPLEMENTARES</t>
  </si>
  <si>
    <t xml:space="preserve"> I1313 </t>
  </si>
  <si>
    <t>JOELHO REDUÇÃO PVC ROSCAVEL 1"X3/4"</t>
  </si>
  <si>
    <t xml:space="preserve"> I0073 </t>
  </si>
  <si>
    <t>ANEL DE BORRACHA P/TUBO PVC 100MM (4'')</t>
  </si>
  <si>
    <t xml:space="preserve"> I0076 </t>
  </si>
  <si>
    <t>ANEL DE BORRACHA P/TUBO PVC 50MM (2'')</t>
  </si>
  <si>
    <t xml:space="preserve"> I1351 </t>
  </si>
  <si>
    <t>LUBRIFICANTE PARA TUBO DE PVC</t>
  </si>
  <si>
    <t xml:space="preserve"> I2008 </t>
  </si>
  <si>
    <t>TE PVC REDUÇÃO ESGOTO DE 100X50MM</t>
  </si>
  <si>
    <t xml:space="preserve"> 00001379 </t>
  </si>
  <si>
    <t>CIMENTO PORTLAND COMPOSTO CP II-32</t>
  </si>
  <si>
    <t xml:space="preserve"> 00000123 </t>
  </si>
  <si>
    <t>ADITIVO IMPERMEABILIZANTE DE PEGA NORMAL PARA ARGAMASSAS E CONCRETOS SEM ARMACAO, LIQUIDO E ISENTO DE CLORETOS</t>
  </si>
  <si>
    <t xml:space="preserve"> I0864 </t>
  </si>
  <si>
    <t>CORRIMÃO EM TUBO GALVANIZADO 2" (FORNECIMENTO E MONTAGEM)</t>
  </si>
  <si>
    <t xml:space="preserve"> I1646 </t>
  </si>
  <si>
    <t>PEÇAS DE APOIO DEFICIENTE C/TUBO INOX EM WC'S</t>
  </si>
  <si>
    <t xml:space="preserve"> I8621 </t>
  </si>
  <si>
    <t>COLA VINIL PARA PVC</t>
  </si>
  <si>
    <t xml:space="preserve"> I8622 </t>
  </si>
  <si>
    <t>PISO TÁTIL ALERTA OU DIRECIONAL EMBORRACHADO COR PRETO</t>
  </si>
  <si>
    <t xml:space="preserve"> 00000370 </t>
  </si>
  <si>
    <t>AREIA MEDIA - POSTO JAZIDA/FORNECEDOR (RETIRADO NA JAZIDA, SEM TRANSPORTE)</t>
  </si>
  <si>
    <t xml:space="preserve"> I1587 </t>
  </si>
  <si>
    <t>PARAFUSO PARA MADEIRA 1 3/4''X10MM</t>
  </si>
  <si>
    <t xml:space="preserve"> I1164 </t>
  </si>
  <si>
    <t xml:space="preserve"> 88239 </t>
  </si>
  <si>
    <t>AJUDANTE DE CARPINTEIRO COM ENCARGOS COMPLEMENTARES</t>
  </si>
  <si>
    <t xml:space="preserve"> 00003671 </t>
  </si>
  <si>
    <t>JUNTA PLASTICA DE DILATACAO PARA PISOS, COR CINZA, 17 X 3 MM (ALTURA X ESPESSURA)</t>
  </si>
  <si>
    <t xml:space="preserve"> I0301 </t>
  </si>
  <si>
    <t>BUCHA PLASTICA 8MM</t>
  </si>
  <si>
    <t xml:space="preserve"> I0539 </t>
  </si>
  <si>
    <t>CHAPA DE AÇO GALVANIZADA N.26. DESENV 0.50M</t>
  </si>
  <si>
    <t xml:space="preserve"> I1582 </t>
  </si>
  <si>
    <t>PARAFUSO N.12X25MM</t>
  </si>
  <si>
    <t xml:space="preserve"> I2293 </t>
  </si>
  <si>
    <t>ZARCÃO</t>
  </si>
  <si>
    <t xml:space="preserve"> I1100 </t>
  </si>
  <si>
    <t>ESMALTE SINTETICO</t>
  </si>
  <si>
    <t xml:space="preserve"> 88315 </t>
  </si>
  <si>
    <t>SERRALHEIRO COM ENCARGOS COMPLEMENTARES</t>
  </si>
  <si>
    <t xml:space="preserve"> 93128 </t>
  </si>
  <si>
    <t>PONTO DE ILUMINAÇÃO RESIDENCIAL INCLUINDO INTERRUPTOR SIMPLES, CAIXA ELÉTRICA, ELETRODUTO, CABO, RASGO, QUEBRA E CHUMBAMENTO (EXCLUINDO LUMINÁRIA E LÂMPADA). AF_01/2016</t>
  </si>
  <si>
    <t xml:space="preserve"> 93045 </t>
  </si>
  <si>
    <t>LÂMPADA FLUORESCENTE ESPIRAL BRANCA 45 W, BASE E27 - FORNECIMENTO E INSTALAÇÃO</t>
  </si>
  <si>
    <t xml:space="preserve"> 83393 </t>
  </si>
  <si>
    <t>REATOR PARA LAMPADA FLUORESCENTE 1X40W PARTIDA RAPIDA FORNECIMENTO E INSTALACAO</t>
  </si>
  <si>
    <t xml:space="preserve"> 7771 </t>
  </si>
  <si>
    <t>Placa em acrílico branco leitoso dupla, tipo sanduiche, com aplicação de adesivo sobreposto</t>
  </si>
  <si>
    <t xml:space="preserve"> 00011046 </t>
  </si>
  <si>
    <t>CHAPA DE ACO GALVANIZADA BITOLA GSG 18, E = 1,25 MM (10,00 KG/M2)</t>
  </si>
  <si>
    <t xml:space="preserve"> 00000016 </t>
  </si>
  <si>
    <t>!EM PROCESSO DE DESATIVACAO!SABAO EM PO</t>
  </si>
  <si>
    <t xml:space="preserve"> 00038400 </t>
  </si>
  <si>
    <t>VASSOURA 40 CM COM CABO</t>
  </si>
  <si>
    <t>Composições Auxiliares</t>
  </si>
  <si>
    <t xml:space="preserve"> 00000367 </t>
  </si>
  <si>
    <t>AREIA GROSSA - POSTO JAZIDA/FORNECEDOR (RETIRADO NA JAZIDA, SEM TRANSPORTE)</t>
  </si>
  <si>
    <t xml:space="preserve"> 00003146 </t>
  </si>
  <si>
    <t>FITA VEDA ROSCA EM ROLOS DE 18 MM X 10 M (L X C)</t>
  </si>
  <si>
    <t xml:space="preserve"> 7407 </t>
  </si>
  <si>
    <t>RESUMO</t>
  </si>
  <si>
    <t>HARLEY DE MOURA LEAL</t>
  </si>
  <si>
    <t>Engenheiro Civil</t>
  </si>
  <si>
    <t>CREA Nº 190732718-5</t>
  </si>
  <si>
    <t>DATA</t>
  </si>
  <si>
    <t>OBRA:</t>
  </si>
  <si>
    <t>BANCOS:</t>
  </si>
  <si>
    <t>ENCARGOS SOCIAIS</t>
  </si>
  <si>
    <t xml:space="preserve"> 04/21</t>
  </si>
  <si>
    <t>BANCOS</t>
  </si>
  <si>
    <t>PLANILHA ORÇAMENTÁRIA</t>
  </si>
  <si>
    <t>DATA: 04/2021</t>
  </si>
  <si>
    <t>SEDUC</t>
  </si>
  <si>
    <t xml:space="preserve"> C1970 (adaptado)</t>
  </si>
  <si>
    <t xml:space="preserve"> C2353  (adaptado)</t>
  </si>
  <si>
    <t xml:space="preserve"> C1898  (adaptado)</t>
  </si>
  <si>
    <t xml:space="preserve"> C4623  (adaptado)</t>
  </si>
  <si>
    <t xml:space="preserve"> C1070  (adaptado)</t>
  </si>
  <si>
    <t xml:space="preserve"> C2198  (adaptado)</t>
  </si>
  <si>
    <t xml:space="preserve"> 31  (adaptado)</t>
  </si>
  <si>
    <t>REMOÇÃO DE ESQUADRIA DE MADEIRA, COM OU SEM BATENTE</t>
  </si>
  <si>
    <t xml:space="preserve"> C1366 (adaptado)</t>
  </si>
  <si>
    <t xml:space="preserve"> C0797 (adaptado)</t>
  </si>
  <si>
    <t xml:space="preserve"> C1567 (adaptado)</t>
  </si>
  <si>
    <t xml:space="preserve"> C2353 (adaptado)</t>
  </si>
  <si>
    <t xml:space="preserve"> C1620 (adaptado)</t>
  </si>
  <si>
    <t>CRONOGRAMA FÍSICO-FINANCEIRO</t>
  </si>
  <si>
    <t xml:space="preserve"> 04/2021</t>
  </si>
  <si>
    <t>REFORMA DA UNIDADE ESCOLAR ARACI LUSTOSA - BOM JESUS</t>
  </si>
  <si>
    <t xml:space="preserve"> 100,00%
 5.481,96</t>
  </si>
  <si>
    <t xml:space="preserve"> 100,00%
 23.575,64</t>
  </si>
  <si>
    <t xml:space="preserve"> 100,00%
 26.825,77</t>
  </si>
  <si>
    <t xml:space="preserve"> 100,00%
 7.279,86</t>
  </si>
  <si>
    <t xml:space="preserve"> 00007608 </t>
  </si>
  <si>
    <t>CHUVEIRO PLASTICO BRANCO SIMPLES 5 '' PARA ACOPLAR EM HASTE 1/2 ", AGUA FRIA</t>
  </si>
  <si>
    <t>SECRETARIA DE ESTADO DA EDUCAÇÃO - SEDUC</t>
  </si>
  <si>
    <t>COMPOSIÇÃO DA ADMINISTRAÇÃO LOCAL DA OBRA</t>
  </si>
  <si>
    <r>
      <rPr>
        <b/>
        <sz val="12"/>
        <rFont val="Tahoma"/>
        <family val="2"/>
      </rPr>
      <t>HARLEY DE MOURA LEAL</t>
    </r>
    <r>
      <rPr>
        <sz val="12"/>
        <rFont val="Tahoma"/>
        <family val="2"/>
      </rPr>
      <t xml:space="preserve">
Engenheiro Civil
CREA Nº 190732718-5
</t>
    </r>
  </si>
  <si>
    <t xml:space="preserve"> C4592 (adaptado)</t>
  </si>
  <si>
    <t xml:space="preserve"> C1898 (adaptado)</t>
  </si>
  <si>
    <t xml:space="preserve"> C4623 (adaptado)</t>
  </si>
  <si>
    <t xml:space="preserve"> C1070 (adaptado)</t>
  </si>
  <si>
    <t xml:space="preserve"> C2198 (adaptado)</t>
  </si>
  <si>
    <t xml:space="preserve"> 31 (adaptado)</t>
  </si>
  <si>
    <t>COMPOSIÇÕES DE PREÇOS UNITÁRIOS</t>
  </si>
  <si>
    <t>MEMORIAL DESCRITIVO</t>
  </si>
  <si>
    <t>PREPARO DE FUNDO DE VALA COM LARGURA MAIOR OU IGUAL A 1,5 M E MENOR QUE 2,5 M (ACERTO DO SOLO NATURAL). AF_08/2020</t>
  </si>
  <si>
    <t>CONCRETO CICLOPICO FCK=10MPA 30% PEDRA DE MAO INCLUSIVE LANCAMENTO</t>
  </si>
  <si>
    <t>INSTALAÇÃO DE VIDRO LISO INCOLOR, E = 4 MM, EM ESQUADRIA DE ALUMÍNIO OU PVC, FIXADO COM BAGUETE. AF_01/2021_P</t>
  </si>
  <si>
    <t>PINTURA COM TINTA ALQUÍDICA DE ACABAMENTO (ESMALTE SINTÉTICO ACETINADO) APLICADA A ROLO OU PINCEL SOBRE SUPERFÍCIES METÁLICAS (EXCETO PERFIL) EXECUTADO EM OBRA (02 DEMÃOS). AF_01/2020</t>
  </si>
  <si>
    <t>LASTRO DE CONCRETO MAGRO, APLICADO EM PISOS, LAJES SOBRE SOLO OU RADIERS. AF_08/2017</t>
  </si>
  <si>
    <t>3240 (adaptado)</t>
  </si>
  <si>
    <t>ALVENARIA DE VEDAÇÃO COM ELEMENTO VAZADO DE CERÂMICA (COBOGÓ) DE 7X20X20CM E ARGAMASSA DE ASSENTAMENTO COM PREPARO EM BETONEIRA. AF_05/2020</t>
  </si>
  <si>
    <t>PINTURA COM TINTA ALQUÍDICA DE ACABAMENTO (ESMALTE SINTÉTICO FOSCO) PULVERIZADA SOBRE SUPERFÍCIES METÁLICAS (EXCETO PERFIL) EXECUTADO EM OBRA (02 DEMÃOS). AF_01/2020</t>
  </si>
  <si>
    <t>PINTURA COM TINTA ALQUÍDICA DE FUNDO (TIPO ZARCÃO) APLICADA A ROLO OU PINCEL SOBRE SUPERFÍCIES METÁLICAS (EXCETO PERFIL) EXECUTADO EM OBRA (POR DEMÃO). AF_01/2020</t>
  </si>
  <si>
    <t>Piso do recreio coberto e circulações. (178,63+223,53)*0,7 + Piso das salas de aula e salas administrativas 453,38*0,05</t>
  </si>
  <si>
    <t xml:space="preserve"> 3.10.3</t>
  </si>
  <si>
    <t>PISO EM GRANILITE, ESP 12MM, ACABAMENTO POLIDO, COR AREIA, MODULAÇÃO COM JUNTAS PLÁSTICAS EM QUADROS DE 1,20X1,20M (POLIMENTO MECANIZADO)</t>
  </si>
  <si>
    <t>GRADIL FIXO EM METALON PARA PINTURA EM ESMALTE SINTETICO</t>
  </si>
  <si>
    <t xml:space="preserve"> 100,00%
 55.084,11</t>
  </si>
  <si>
    <t xml:space="preserve"> 100,00%
 10.396,60</t>
  </si>
  <si>
    <t xml:space="preserve"> 100,00%
 1.836,37</t>
  </si>
  <si>
    <t xml:space="preserve"> 100,00%
 335,87</t>
  </si>
  <si>
    <t xml:space="preserve"> 100,00%
 1.707,39</t>
  </si>
  <si>
    <t xml:space="preserve"> 100,00%
 662.780,64</t>
  </si>
  <si>
    <t xml:space="preserve"> 100,00%
 64.248,81</t>
  </si>
  <si>
    <t xml:space="preserve"> 100,00%
 10.795,12</t>
  </si>
  <si>
    <t xml:space="preserve"> 100,00%
 33.360,94</t>
  </si>
  <si>
    <t xml:space="preserve"> 100,00%
 106.471,38</t>
  </si>
  <si>
    <t xml:space="preserve"> 100,00%
 15.220,44</t>
  </si>
  <si>
    <t xml:space="preserve"> 39,00%
 21.482,26</t>
  </si>
  <si>
    <t xml:space="preserve"> 5,15%
 2.836,86</t>
  </si>
  <si>
    <t xml:space="preserve"> 9,95%
 5.481,96</t>
  </si>
  <si>
    <t xml:space="preserve"> 3,10%
 1.707,39</t>
  </si>
  <si>
    <t xml:space="preserve"> 42,80%
 23.575,64</t>
  </si>
  <si>
    <t xml:space="preserve"> 11,32%
 75.043,93</t>
  </si>
  <si>
    <t xml:space="preserve"> 17,26%
 114.386,79</t>
  </si>
  <si>
    <t xml:space="preserve"> 15,30%
 101.385,97</t>
  </si>
  <si>
    <t xml:space="preserve"> 16,71%
 110.766,16</t>
  </si>
  <si>
    <t xml:space="preserve"> 16,04%
 106.281,54</t>
  </si>
  <si>
    <t xml:space="preserve"> 12,38%
 82.079,37</t>
  </si>
  <si>
    <t xml:space="preserve"> 10,99%
 72.836,89</t>
  </si>
  <si>
    <t xml:space="preserve"> 30,00%
 10.008,28</t>
  </si>
  <si>
    <t xml:space="preserve"> 40,00%
 13.344,38</t>
  </si>
  <si>
    <t xml:space="preserve"> 10,00%
 10.647,14</t>
  </si>
  <si>
    <t xml:space="preserve"> 5,00%
 5.323,57</t>
  </si>
  <si>
    <t xml:space="preserve"> 50,00%
 53.235,69</t>
  </si>
  <si>
    <t xml:space="preserve"> 25,00%
 26.617,85</t>
  </si>
  <si>
    <t xml:space="preserve"> 13,45%</t>
  </si>
  <si>
    <t xml:space="preserve"> 16,32%</t>
  </si>
  <si>
    <t xml:space="preserve"> 14,89%</t>
  </si>
  <si>
    <t xml:space="preserve"> 15,66%</t>
  </si>
  <si>
    <t xml:space="preserve"> 14,8%</t>
  </si>
  <si>
    <t xml:space="preserve"> 11,44%</t>
  </si>
  <si>
    <t xml:space="preserve"> 13,43%</t>
  </si>
  <si>
    <t xml:space="preserve"> 96.760,58</t>
  </si>
  <si>
    <t xml:space="preserve"> 117.458,04</t>
  </si>
  <si>
    <t xml:space="preserve"> 107.102,32</t>
  </si>
  <si>
    <t xml:space="preserve"> 112.707,94</t>
  </si>
  <si>
    <t xml:space="preserve"> 106.515,92</t>
  </si>
  <si>
    <t xml:space="preserve"> 82.313,75</t>
  </si>
  <si>
    <t xml:space="preserve"> 96.647,57</t>
  </si>
  <si>
    <t xml:space="preserve"> 29,77%</t>
  </si>
  <si>
    <t xml:space="preserve"> 44,66%</t>
  </si>
  <si>
    <t xml:space="preserve"> 60,32%</t>
  </si>
  <si>
    <t xml:space="preserve"> 75,13%</t>
  </si>
  <si>
    <t xml:space="preserve"> 86,57%</t>
  </si>
  <si>
    <t xml:space="preserve"> 96.760,57</t>
  </si>
  <si>
    <t xml:space="preserve"> 214.218,61</t>
  </si>
  <si>
    <t xml:space="preserve"> 321.320,93</t>
  </si>
  <si>
    <t xml:space="preserve"> 434.028,86</t>
  </si>
  <si>
    <t xml:space="preserve"> 540.544,79</t>
  </si>
  <si>
    <t xml:space="preserve"> 622.858,54</t>
  </si>
  <si>
    <t xml:space="preserve"> 719.506,11</t>
  </si>
  <si>
    <t>PERFIL "U" SIMPLES DE ACO GALVANIZADO DOBRADO 75 X *40* MM, E = 2,65 MM</t>
  </si>
  <si>
    <t xml:space="preserve"> 00040535 </t>
  </si>
  <si>
    <t>BARRA DE FERRO CHATO, RETANGULAR, 25,4 MM X 4,76 MM (L X E), 1,73 KG/M</t>
  </si>
  <si>
    <t xml:space="preserve"> 00000565 </t>
  </si>
  <si>
    <t>CONCRETO FCK = 15MPA, TRAÇO 1:3,4:3,5 (CIMENTO/ AREIA MÉDIA/ BRITA 1)  - PREPARO MECÂNICO COM BETONEIRA 600 L. AF_07/2016</t>
  </si>
  <si>
    <t xml:space="preserve"> 94969 </t>
  </si>
  <si>
    <t>AUXILIAR DE SERRALHEIRO COM ENCARGOS COMPLEMENTARES</t>
  </si>
  <si>
    <t xml:space="preserve"> 88251 </t>
  </si>
  <si>
    <t>CIMENTO BRANCO</t>
  </si>
  <si>
    <t xml:space="preserve"> 00001380 </t>
  </si>
  <si>
    <t>GRANILHA/ GRANA/ PEDRISCO OU AGREGADO EM MARMORE/ GRANITO/ QUARTZO E CALCARIO, PRETO, CINZA, PALHA OU BRANCO</t>
  </si>
  <si>
    <t xml:space="preserve"> 00004824 </t>
  </si>
  <si>
    <t>ARGAMASSA TRAÇO 1:3 (EM VOLUME DE CIMENTO E AREIA MÉDIA ÚMIDA) PARA CONTRAPISO, PREPARO MECÂNICO COM BETONEIRA 400 L. AF_08/2019</t>
  </si>
  <si>
    <t xml:space="preserve"> 87298 </t>
  </si>
  <si>
    <t>POLIDORA DE PISO (POLITRIZ), PESO DE 100KG, DIÂMETRO 450 MM, MOTOR ELÉTRICO, POTÊNCIA 4 HP - CHI DIURNO. AF_09/2016</t>
  </si>
  <si>
    <t xml:space="preserve"> 95277 </t>
  </si>
  <si>
    <t>POLIDORA DE PISO (POLITRIZ), PESO DE 100KG, DIÂMETRO 450 MM, MOTOR ELÉTRICO, POTÊNCIA 4 HP - CHP DIURNO. AF_09/2016</t>
  </si>
  <si>
    <t xml:space="preserve"> 95276 </t>
  </si>
  <si>
    <t>Remoção de esquadria de madeira, com ou sem batente</t>
  </si>
  <si>
    <t>DEMOLIÇÃO DE PISO DE ALTA RESISTENCIA</t>
  </si>
  <si>
    <t xml:space="preserve"> C0925 (adaptado)</t>
  </si>
  <si>
    <t>ANEXO</t>
  </si>
  <si>
    <t xml:space="preserve"> 7771 (adptado)</t>
  </si>
  <si>
    <t xml:space="preserve"> C0171 (adaptado)</t>
  </si>
  <si>
    <t xml:space="preserve"> 3240 (adaptado)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</si>
</sst>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#,##0.00\ %"/>
    <numFmt numFmtId="167" formatCode="#,##0.0000000"/>
    <numFmt numFmtId="168" formatCode="&quot;R$&quot;#,##0.00"/>
    <numFmt numFmtId="169" formatCode="_(&quot;R$&quot;* #,##0.00_);_(&quot;R$&quot;* \(#,##0.00\);_(&quot;R$&quot;* &quot;-&quot;??_);_(@_)"/>
    <numFmt numFmtId="170" formatCode="d\ &quot;de&quot;\ mmmm\ &quot;de&quot;\ yyyy"/>
    <numFmt numFmtId="171" formatCode="#,##0.0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ahoma"/>
      <family val="2"/>
    </font>
    <font>
      <sz val="8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sz val="12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</patternFill>
    </fill>
    <fill>
      <patternFill patternType="solid">
        <fgColor rgb="FFFAFAFA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rgb="FFFF5500"/>
      </bottom>
      <diagonal/>
    </border>
    <border>
      <left/>
      <right/>
      <top/>
      <bottom style="thick">
        <color rgb="FF0092F6"/>
      </bottom>
      <diagonal/>
    </border>
    <border>
      <left/>
      <right/>
      <top style="thick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ck">
        <color rgb="FF0092F6"/>
      </top>
      <bottom style="thick">
        <color rgb="FFFF5500"/>
      </bottom>
      <diagonal/>
    </border>
    <border>
      <left style="thin">
        <color indexed="64"/>
      </left>
      <right/>
      <top style="thick">
        <color rgb="FFFF5500"/>
      </top>
      <bottom style="thick">
        <color rgb="FF0092F6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ck">
        <color rgb="FF0092F6"/>
      </bottom>
      <diagonal/>
    </border>
    <border>
      <left style="thin">
        <color indexed="64"/>
      </left>
      <right/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/>
      <diagonal/>
    </border>
    <border>
      <left style="thin">
        <color indexed="64"/>
      </left>
      <right style="thin">
        <color indexed="64"/>
      </right>
      <top style="thick">
        <color rgb="FF0092F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92F6"/>
      </bottom>
      <diagonal/>
    </border>
    <border>
      <left style="thin">
        <color indexed="64"/>
      </left>
      <right/>
      <top style="thin">
        <color indexed="64"/>
      </top>
      <bottom style="thick">
        <color rgb="FF0092F6"/>
      </bottom>
      <diagonal/>
    </border>
    <border>
      <left style="thin">
        <color indexed="64"/>
      </left>
      <right/>
      <top/>
      <bottom style="thick">
        <color rgb="FF0092F6"/>
      </bottom>
      <diagonal/>
    </border>
    <border>
      <left style="thin">
        <color indexed="64"/>
      </left>
      <right/>
      <top style="thick">
        <color rgb="FFFF5500"/>
      </top>
      <bottom style="thin">
        <color indexed="64"/>
      </bottom>
      <diagonal/>
    </border>
    <border>
      <left style="thin">
        <color indexed="64"/>
      </left>
      <right/>
      <top style="thick">
        <color rgb="FFFF5500"/>
      </top>
      <bottom/>
      <diagonal/>
    </border>
    <border>
      <left style="thin">
        <color indexed="64"/>
      </left>
      <right/>
      <top style="thick">
        <color rgb="FF0092F6"/>
      </top>
      <bottom/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/>
      <top style="thick">
        <color rgb="FFFF5500"/>
      </top>
      <bottom style="thick">
        <color rgb="FFFF5500"/>
      </bottom>
      <diagonal/>
    </border>
    <border>
      <left/>
      <right style="thin">
        <color indexed="64"/>
      </right>
      <top style="thick">
        <color rgb="FFFF5500"/>
      </top>
      <bottom/>
      <diagonal/>
    </border>
    <border>
      <left/>
      <right/>
      <top style="thick">
        <color rgb="FFFF5500"/>
      </top>
      <bottom style="thick">
        <color theme="9" tint="-0.24994659260841701"/>
      </bottom>
      <diagonal/>
    </border>
    <border>
      <left style="thin">
        <color indexed="64"/>
      </left>
      <right/>
      <top style="thick">
        <color rgb="FF0092F6"/>
      </top>
      <bottom style="thin">
        <color indexed="64"/>
      </bottom>
      <diagonal/>
    </border>
    <border>
      <left/>
      <right/>
      <top style="thick">
        <color rgb="FF0092F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ck">
        <color theme="8"/>
      </bottom>
      <diagonal/>
    </border>
    <border>
      <left style="thin">
        <color indexed="64"/>
      </left>
      <right style="thin">
        <color indexed="64"/>
      </right>
      <top/>
      <bottom style="thick">
        <color rgb="FFFF5500"/>
      </bottom>
      <diagonal/>
    </border>
  </borders>
  <cellStyleXfs count="12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12" fillId="0" borderId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320">
    <xf numFmtId="0" fontId="0" fillId="0" borderId="0" xfId="0"/>
    <xf numFmtId="0" fontId="0" fillId="0" borderId="1" xfId="0" applyBorder="1"/>
    <xf numFmtId="165" fontId="2" fillId="0" borderId="1" xfId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165" fontId="2" fillId="0" borderId="2" xfId="1" applyFont="1" applyBorder="1"/>
    <xf numFmtId="165" fontId="2" fillId="0" borderId="3" xfId="1" applyFont="1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center"/>
    </xf>
    <xf numFmtId="165" fontId="2" fillId="0" borderId="1" xfId="1" applyFont="1" applyFill="1" applyBorder="1" applyAlignment="1">
      <alignment horizontal="right"/>
    </xf>
    <xf numFmtId="165" fontId="2" fillId="0" borderId="2" xfId="1" applyFont="1" applyBorder="1" applyAlignment="1">
      <alignment horizontal="right"/>
    </xf>
    <xf numFmtId="165" fontId="2" fillId="0" borderId="3" xfId="1" applyFont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4" fillId="2" borderId="0" xfId="0" applyFont="1" applyFill="1" applyBorder="1"/>
    <xf numFmtId="0" fontId="4" fillId="3" borderId="1" xfId="0" applyFont="1" applyFill="1" applyBorder="1"/>
    <xf numFmtId="0" fontId="0" fillId="3" borderId="1" xfId="0" applyFill="1" applyBorder="1" applyAlignment="1">
      <alignment horizontal="center"/>
    </xf>
    <xf numFmtId="165" fontId="2" fillId="3" borderId="1" xfId="1" applyFont="1" applyFill="1" applyBorder="1" applyAlignment="1">
      <alignment horizontal="right"/>
    </xf>
    <xf numFmtId="165" fontId="2" fillId="3" borderId="1" xfId="1" applyFont="1" applyFill="1" applyBorder="1"/>
    <xf numFmtId="165" fontId="4" fillId="3" borderId="1" xfId="1" applyFont="1" applyFill="1" applyBorder="1"/>
    <xf numFmtId="0" fontId="2" fillId="3" borderId="1" xfId="1" applyNumberFormat="1" applyFont="1" applyFill="1" applyBorder="1" applyAlignment="1">
      <alignment horizontal="left"/>
    </xf>
    <xf numFmtId="0" fontId="0" fillId="2" borderId="0" xfId="0" applyFill="1"/>
    <xf numFmtId="165" fontId="3" fillId="3" borderId="1" xfId="1" applyFon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0" fillId="3" borderId="1" xfId="0" applyFill="1" applyBorder="1"/>
    <xf numFmtId="0" fontId="5" fillId="2" borderId="0" xfId="0" applyFont="1" applyFill="1"/>
    <xf numFmtId="165" fontId="5" fillId="2" borderId="0" xfId="0" applyNumberFormat="1" applyFont="1" applyFill="1"/>
    <xf numFmtId="43" fontId="5" fillId="2" borderId="0" xfId="0" applyNumberFormat="1" applyFont="1" applyFill="1"/>
    <xf numFmtId="0" fontId="4" fillId="3" borderId="1" xfId="0" applyFont="1" applyFill="1" applyBorder="1" applyAlignment="1">
      <alignment wrapText="1"/>
    </xf>
    <xf numFmtId="43" fontId="0" fillId="2" borderId="0" xfId="0" applyNumberFormat="1" applyFill="1"/>
    <xf numFmtId="43" fontId="4" fillId="3" borderId="1" xfId="0" applyNumberFormat="1" applyFont="1" applyFill="1" applyBorder="1"/>
    <xf numFmtId="165" fontId="4" fillId="3" borderId="1" xfId="1" applyFont="1" applyFill="1" applyBorder="1" applyAlignment="1">
      <alignment horizontal="center"/>
    </xf>
    <xf numFmtId="165" fontId="4" fillId="3" borderId="1" xfId="0" applyNumberFormat="1" applyFont="1" applyFill="1" applyBorder="1"/>
    <xf numFmtId="165" fontId="2" fillId="0" borderId="1" xfId="1" applyFont="1" applyBorder="1" applyAlignment="1">
      <alignment horizontal="right"/>
    </xf>
    <xf numFmtId="0" fontId="5" fillId="2" borderId="1" xfId="0" applyFont="1" applyFill="1" applyBorder="1"/>
    <xf numFmtId="0" fontId="5" fillId="3" borderId="1" xfId="0" applyFont="1" applyFill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left" vertical="center" wrapText="1"/>
    </xf>
    <xf numFmtId="165" fontId="0" fillId="0" borderId="0" xfId="0" applyNumberFormat="1"/>
    <xf numFmtId="43" fontId="0" fillId="0" borderId="0" xfId="0" applyNumberFormat="1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0" fontId="2" fillId="3" borderId="1" xfId="1" applyNumberFormat="1" applyFont="1" applyFill="1" applyBorder="1" applyAlignment="1">
      <alignment horizontal="right"/>
    </xf>
    <xf numFmtId="0" fontId="2" fillId="0" borderId="1" xfId="1" applyNumberFormat="1" applyFont="1" applyBorder="1" applyAlignment="1">
      <alignment horizontal="right"/>
    </xf>
    <xf numFmtId="0" fontId="2" fillId="0" borderId="1" xfId="1" applyNumberFormat="1" applyFont="1" applyFill="1" applyBorder="1" applyAlignment="1">
      <alignment horizontal="right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 applyAlignment="1">
      <alignment horizontal="right"/>
    </xf>
    <xf numFmtId="0" fontId="0" fillId="3" borderId="1" xfId="0" applyFill="1" applyBorder="1" applyAlignment="1">
      <alignment horizontal="left"/>
    </xf>
    <xf numFmtId="165" fontId="0" fillId="0" borderId="1" xfId="1" applyFont="1" applyBorder="1" applyAlignment="1">
      <alignment horizontal="center" vertical="center"/>
    </xf>
    <xf numFmtId="2" fontId="0" fillId="0" borderId="1" xfId="0" applyNumberFormat="1" applyFont="1" applyBorder="1" applyAlignment="1"/>
    <xf numFmtId="2" fontId="2" fillId="3" borderId="1" xfId="1" applyNumberFormat="1" applyFont="1" applyFill="1" applyBorder="1"/>
    <xf numFmtId="43" fontId="0" fillId="0" borderId="1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right"/>
    </xf>
    <xf numFmtId="0" fontId="0" fillId="0" borderId="1" xfId="1" applyNumberFormat="1" applyFont="1" applyFill="1" applyBorder="1" applyAlignment="1">
      <alignment horizontal="right"/>
    </xf>
    <xf numFmtId="165" fontId="0" fillId="0" borderId="1" xfId="1" applyFont="1" applyFill="1" applyBorder="1" applyAlignment="1">
      <alignment horizontal="right"/>
    </xf>
    <xf numFmtId="165" fontId="0" fillId="0" borderId="1" xfId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right"/>
    </xf>
    <xf numFmtId="165" fontId="4" fillId="3" borderId="7" xfId="1" applyFont="1" applyFill="1" applyBorder="1"/>
    <xf numFmtId="165" fontId="2" fillId="0" borderId="7" xfId="1" applyFont="1" applyBorder="1"/>
    <xf numFmtId="165" fontId="4" fillId="0" borderId="7" xfId="1" applyFont="1" applyBorder="1"/>
    <xf numFmtId="165" fontId="2" fillId="0" borderId="8" xfId="1" applyFont="1" applyBorder="1"/>
    <xf numFmtId="165" fontId="2" fillId="0" borderId="9" xfId="1" applyFont="1" applyBorder="1"/>
    <xf numFmtId="43" fontId="4" fillId="3" borderId="7" xfId="0" applyNumberFormat="1" applyFont="1" applyFill="1" applyBorder="1"/>
    <xf numFmtId="0" fontId="0" fillId="0" borderId="7" xfId="0" applyBorder="1"/>
    <xf numFmtId="165" fontId="4" fillId="3" borderId="7" xfId="1" applyFont="1" applyFill="1" applyBorder="1" applyAlignment="1">
      <alignment horizontal="center"/>
    </xf>
    <xf numFmtId="165" fontId="4" fillId="3" borderId="7" xfId="0" applyNumberFormat="1" applyFont="1" applyFill="1" applyBorder="1"/>
    <xf numFmtId="0" fontId="0" fillId="0" borderId="0" xfId="0" applyBorder="1" applyAlignment="1">
      <alignment horizontal="center" vertical="center"/>
    </xf>
    <xf numFmtId="0" fontId="2" fillId="0" borderId="0" xfId="1" applyNumberFormat="1" applyFont="1" applyBorder="1" applyAlignment="1">
      <alignment horizontal="right"/>
    </xf>
    <xf numFmtId="165" fontId="2" fillId="0" borderId="0" xfId="1" applyFont="1" applyBorder="1" applyAlignment="1">
      <alignment horizontal="right"/>
    </xf>
    <xf numFmtId="2" fontId="0" fillId="0" borderId="0" xfId="0" applyNumberFormat="1" applyFont="1" applyBorder="1" applyAlignment="1"/>
    <xf numFmtId="43" fontId="0" fillId="0" borderId="0" xfId="0" applyNumberFormat="1" applyFont="1" applyBorder="1" applyAlignment="1"/>
    <xf numFmtId="165" fontId="2" fillId="0" borderId="0" xfId="1" applyFont="1" applyBorder="1"/>
    <xf numFmtId="0" fontId="4" fillId="3" borderId="2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wrapText="1"/>
    </xf>
    <xf numFmtId="165" fontId="2" fillId="2" borderId="1" xfId="1" applyFont="1" applyFill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65" fontId="2" fillId="2" borderId="2" xfId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2" fillId="0" borderId="2" xfId="1" applyNumberFormat="1" applyFont="1" applyBorder="1" applyAlignment="1">
      <alignment horizontal="right" vertical="center"/>
    </xf>
    <xf numFmtId="0" fontId="0" fillId="0" borderId="2" xfId="0" applyBorder="1" applyAlignment="1">
      <alignment vertical="center" wrapText="1"/>
    </xf>
    <xf numFmtId="165" fontId="2" fillId="2" borderId="2" xfId="1" applyFon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165" fontId="0" fillId="2" borderId="3" xfId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165" fontId="2" fillId="3" borderId="2" xfId="1" applyFont="1" applyFill="1" applyBorder="1" applyAlignment="1">
      <alignment horizontal="right" vertical="center"/>
    </xf>
    <xf numFmtId="165" fontId="2" fillId="3" borderId="1" xfId="1" applyFont="1" applyFill="1" applyBorder="1" applyAlignment="1">
      <alignment horizontal="right" vertical="center"/>
    </xf>
    <xf numFmtId="165" fontId="0" fillId="2" borderId="3" xfId="1" applyFont="1" applyFill="1" applyBorder="1" applyAlignment="1">
      <alignment horizontal="right" vertical="center"/>
    </xf>
    <xf numFmtId="165" fontId="0" fillId="0" borderId="1" xfId="0" applyNumberForma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center" wrapText="1"/>
    </xf>
    <xf numFmtId="2" fontId="0" fillId="0" borderId="1" xfId="0" applyNumberFormat="1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vertical="center" wrapText="1"/>
    </xf>
    <xf numFmtId="0" fontId="4" fillId="2" borderId="0" xfId="0" applyFont="1" applyFill="1" applyBorder="1" applyAlignment="1">
      <alignment horizontal="center"/>
    </xf>
    <xf numFmtId="165" fontId="7" fillId="0" borderId="1" xfId="1" applyFont="1" applyFill="1" applyBorder="1" applyAlignment="1">
      <alignment horizontal="left" vertical="center" wrapText="1"/>
    </xf>
    <xf numFmtId="43" fontId="1" fillId="0" borderId="1" xfId="5" applyFont="1" applyFill="1" applyBorder="1" applyAlignment="1" applyProtection="1">
      <alignment horizontal="center" vertical="center" wrapText="1"/>
      <protection locked="0"/>
    </xf>
    <xf numFmtId="165" fontId="9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43" fontId="1" fillId="0" borderId="1" xfId="5" applyFont="1" applyFill="1" applyBorder="1" applyAlignment="1" applyProtection="1">
      <alignment horizontal="left" vertical="center" wrapText="1"/>
      <protection locked="0"/>
    </xf>
    <xf numFmtId="0" fontId="9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0" applyNumberFormat="1" applyFont="1" applyFill="1" applyBorder="1" applyAlignment="1">
      <alignment vertical="center" wrapText="1"/>
    </xf>
    <xf numFmtId="0" fontId="12" fillId="0" borderId="0" xfId="9"/>
    <xf numFmtId="0" fontId="12" fillId="0" borderId="0" xfId="9"/>
    <xf numFmtId="0" fontId="17" fillId="4" borderId="0" xfId="9" applyFont="1" applyFill="1" applyAlignment="1">
      <alignment horizontal="center" vertical="top" wrapText="1"/>
    </xf>
    <xf numFmtId="0" fontId="14" fillId="4" borderId="0" xfId="9" applyFont="1" applyFill="1" applyAlignment="1">
      <alignment horizontal="center" vertical="top" wrapText="1"/>
    </xf>
    <xf numFmtId="0" fontId="16" fillId="5" borderId="11" xfId="9" applyFont="1" applyFill="1" applyBorder="1" applyAlignment="1">
      <alignment horizontal="right" vertical="top" wrapText="1"/>
    </xf>
    <xf numFmtId="4" fontId="17" fillId="4" borderId="0" xfId="9" applyNumberFormat="1" applyFont="1" applyFill="1" applyAlignment="1">
      <alignment horizontal="right" vertical="top" wrapText="1"/>
    </xf>
    <xf numFmtId="0" fontId="16" fillId="4" borderId="13" xfId="9" applyFont="1" applyFill="1" applyBorder="1" applyAlignment="1">
      <alignment horizontal="left" vertical="top" wrapText="1"/>
    </xf>
    <xf numFmtId="0" fontId="15" fillId="5" borderId="1" xfId="9" applyFont="1" applyFill="1" applyBorder="1" applyAlignment="1">
      <alignment horizontal="center" vertical="top" wrapText="1"/>
    </xf>
    <xf numFmtId="0" fontId="13" fillId="10" borderId="1" xfId="9" applyFont="1" applyFill="1" applyBorder="1" applyAlignment="1">
      <alignment horizontal="center" vertical="top" wrapText="1"/>
    </xf>
    <xf numFmtId="0" fontId="15" fillId="9" borderId="1" xfId="9" applyFont="1" applyFill="1" applyBorder="1" applyAlignment="1">
      <alignment horizontal="center" vertical="top" wrapText="1"/>
    </xf>
    <xf numFmtId="166" fontId="15" fillId="9" borderId="1" xfId="9" applyNumberFormat="1" applyFont="1" applyFill="1" applyBorder="1" applyAlignment="1">
      <alignment horizontal="right" vertical="top" wrapText="1"/>
    </xf>
    <xf numFmtId="168" fontId="15" fillId="5" borderId="1" xfId="9" applyNumberFormat="1" applyFont="1" applyFill="1" applyBorder="1" applyAlignment="1">
      <alignment horizontal="right" vertical="top" wrapText="1"/>
    </xf>
    <xf numFmtId="168" fontId="15" fillId="9" borderId="1" xfId="9" applyNumberFormat="1" applyFont="1" applyFill="1" applyBorder="1" applyAlignment="1">
      <alignment horizontal="right" vertical="top" wrapText="1"/>
    </xf>
    <xf numFmtId="0" fontId="4" fillId="10" borderId="3" xfId="0" applyFont="1" applyFill="1" applyBorder="1" applyAlignment="1">
      <alignment horizontal="center" wrapText="1"/>
    </xf>
    <xf numFmtId="0" fontId="4" fillId="10" borderId="10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9" borderId="0" xfId="0" applyFont="1" applyFill="1" applyAlignment="1">
      <alignment horizontal="center" vertical="center"/>
    </xf>
    <xf numFmtId="0" fontId="4" fillId="9" borderId="0" xfId="0" applyFont="1" applyFill="1"/>
    <xf numFmtId="0" fontId="5" fillId="9" borderId="0" xfId="0" applyFont="1" applyFill="1"/>
    <xf numFmtId="165" fontId="2" fillId="9" borderId="4" xfId="1" applyFont="1" applyFill="1" applyBorder="1" applyAlignment="1">
      <alignment horizontal="right" vertical="center"/>
    </xf>
    <xf numFmtId="0" fontId="5" fillId="9" borderId="0" xfId="0" applyFont="1" applyFill="1" applyAlignment="1">
      <alignment vertical="center"/>
    </xf>
    <xf numFmtId="165" fontId="18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vertical="center"/>
    </xf>
    <xf numFmtId="165" fontId="9" fillId="0" borderId="0" xfId="0" applyNumberFormat="1" applyFont="1" applyAlignment="1" applyProtection="1">
      <alignment vertical="center"/>
    </xf>
    <xf numFmtId="0" fontId="13" fillId="4" borderId="1" xfId="9" applyFont="1" applyFill="1" applyBorder="1" applyAlignment="1">
      <alignment horizontal="left" vertical="top" wrapText="1"/>
    </xf>
    <xf numFmtId="0" fontId="14" fillId="4" borderId="1" xfId="9" applyFont="1" applyFill="1" applyBorder="1" applyAlignment="1">
      <alignment horizontal="left" vertical="top" wrapText="1"/>
    </xf>
    <xf numFmtId="0" fontId="13" fillId="4" borderId="1" xfId="9" applyFont="1" applyFill="1" applyBorder="1" applyAlignment="1">
      <alignment vertical="top" wrapText="1"/>
    </xf>
    <xf numFmtId="0" fontId="14" fillId="4" borderId="1" xfId="9" applyFont="1" applyFill="1" applyBorder="1" applyAlignment="1">
      <alignment vertical="top" wrapText="1"/>
    </xf>
    <xf numFmtId="17" fontId="14" fillId="4" borderId="1" xfId="9" applyNumberFormat="1" applyFont="1" applyFill="1" applyBorder="1" applyAlignment="1">
      <alignment vertical="top" wrapText="1"/>
    </xf>
    <xf numFmtId="0" fontId="4" fillId="2" borderId="0" xfId="0" applyFont="1" applyFill="1" applyBorder="1" applyAlignment="1"/>
    <xf numFmtId="0" fontId="13" fillId="4" borderId="0" xfId="9" applyFont="1" applyFill="1" applyAlignment="1">
      <alignment vertical="top" wrapText="1"/>
    </xf>
    <xf numFmtId="0" fontId="15" fillId="5" borderId="1" xfId="9" applyFont="1" applyFill="1" applyBorder="1" applyAlignment="1">
      <alignment horizontal="left" vertical="top" wrapText="1"/>
    </xf>
    <xf numFmtId="0" fontId="15" fillId="5" borderId="1" xfId="9" applyFont="1" applyFill="1" applyBorder="1" applyAlignment="1">
      <alignment horizontal="right" vertical="top" wrapText="1"/>
    </xf>
    <xf numFmtId="0" fontId="16" fillId="4" borderId="1" xfId="9" applyFont="1" applyFill="1" applyBorder="1" applyAlignment="1">
      <alignment horizontal="center" vertical="top" wrapText="1"/>
    </xf>
    <xf numFmtId="0" fontId="16" fillId="4" borderId="1" xfId="9" applyFont="1" applyFill="1" applyBorder="1" applyAlignment="1">
      <alignment horizontal="left" vertical="top" wrapText="1"/>
    </xf>
    <xf numFmtId="2" fontId="16" fillId="4" borderId="1" xfId="9" applyNumberFormat="1" applyFont="1" applyFill="1" applyBorder="1" applyAlignment="1">
      <alignment horizontal="right" vertical="top" wrapText="1"/>
    </xf>
    <xf numFmtId="0" fontId="13" fillId="4" borderId="0" xfId="9" applyFont="1" applyFill="1" applyBorder="1" applyAlignment="1">
      <alignment vertical="top" wrapText="1"/>
    </xf>
    <xf numFmtId="0" fontId="15" fillId="9" borderId="1" xfId="9" applyFont="1" applyFill="1" applyBorder="1" applyAlignment="1">
      <alignment horizontal="left" vertical="top" wrapText="1"/>
    </xf>
    <xf numFmtId="0" fontId="15" fillId="9" borderId="1" xfId="9" applyFont="1" applyFill="1" applyBorder="1" applyAlignment="1">
      <alignment horizontal="right" vertical="top" wrapText="1"/>
    </xf>
    <xf numFmtId="2" fontId="15" fillId="9" borderId="1" xfId="9" applyNumberFormat="1" applyFont="1" applyFill="1" applyBorder="1" applyAlignment="1">
      <alignment horizontal="right" vertical="top" wrapText="1"/>
    </xf>
    <xf numFmtId="0" fontId="15" fillId="8" borderId="1" xfId="9" applyFont="1" applyFill="1" applyBorder="1" applyAlignment="1">
      <alignment horizontal="center" vertical="top" wrapText="1"/>
    </xf>
    <xf numFmtId="0" fontId="15" fillId="8" borderId="1" xfId="9" applyFont="1" applyFill="1" applyBorder="1" applyAlignment="1">
      <alignment horizontal="left" vertical="top" wrapText="1"/>
    </xf>
    <xf numFmtId="2" fontId="15" fillId="8" borderId="1" xfId="9" applyNumberFormat="1" applyFont="1" applyFill="1" applyBorder="1" applyAlignment="1">
      <alignment horizontal="right" vertical="top" wrapText="1"/>
    </xf>
    <xf numFmtId="168" fontId="15" fillId="9" borderId="1" xfId="9" applyNumberFormat="1" applyFont="1" applyFill="1" applyBorder="1" applyAlignment="1">
      <alignment horizontal="left" vertical="top" wrapText="1"/>
    </xf>
    <xf numFmtId="168" fontId="16" fillId="4" borderId="1" xfId="9" applyNumberFormat="1" applyFont="1" applyFill="1" applyBorder="1" applyAlignment="1">
      <alignment horizontal="right" vertical="top" wrapText="1"/>
    </xf>
    <xf numFmtId="168" fontId="15" fillId="8" borderId="1" xfId="9" applyNumberFormat="1" applyFont="1" applyFill="1" applyBorder="1" applyAlignment="1">
      <alignment horizontal="left" vertical="top" wrapText="1"/>
    </xf>
    <xf numFmtId="168" fontId="15" fillId="8" borderId="1" xfId="9" applyNumberFormat="1" applyFont="1" applyFill="1" applyBorder="1" applyAlignment="1">
      <alignment horizontal="right" vertical="top" wrapText="1"/>
    </xf>
    <xf numFmtId="168" fontId="14" fillId="10" borderId="7" xfId="9" applyNumberFormat="1" applyFont="1" applyFill="1" applyBorder="1" applyAlignment="1">
      <alignment vertical="top" wrapText="1"/>
    </xf>
    <xf numFmtId="0" fontId="15" fillId="5" borderId="14" xfId="9" applyFont="1" applyFill="1" applyBorder="1" applyAlignment="1">
      <alignment horizontal="right" vertical="top" wrapText="1"/>
    </xf>
    <xf numFmtId="0" fontId="16" fillId="5" borderId="19" xfId="9" applyFont="1" applyFill="1" applyBorder="1" applyAlignment="1">
      <alignment horizontal="right" vertical="top" wrapText="1"/>
    </xf>
    <xf numFmtId="0" fontId="16" fillId="5" borderId="20" xfId="9" applyFont="1" applyFill="1" applyBorder="1" applyAlignment="1">
      <alignment horizontal="right" vertical="top" wrapText="1"/>
    </xf>
    <xf numFmtId="0" fontId="16" fillId="5" borderId="23" xfId="9" applyFont="1" applyFill="1" applyBorder="1" applyAlignment="1">
      <alignment horizontal="right" vertical="top" wrapText="1"/>
    </xf>
    <xf numFmtId="0" fontId="16" fillId="5" borderId="24" xfId="9" applyFont="1" applyFill="1" applyBorder="1" applyAlignment="1">
      <alignment horizontal="right" vertical="top" wrapText="1"/>
    </xf>
    <xf numFmtId="0" fontId="15" fillId="5" borderId="25" xfId="9" applyFont="1" applyFill="1" applyBorder="1" applyAlignment="1">
      <alignment horizontal="right" vertical="top" wrapText="1"/>
    </xf>
    <xf numFmtId="0" fontId="15" fillId="5" borderId="26" xfId="9" applyFont="1" applyFill="1" applyBorder="1" applyAlignment="1">
      <alignment horizontal="right" vertical="top" wrapText="1"/>
    </xf>
    <xf numFmtId="0" fontId="15" fillId="5" borderId="7" xfId="9" applyFont="1" applyFill="1" applyBorder="1" applyAlignment="1">
      <alignment horizontal="right" vertical="top" wrapText="1"/>
    </xf>
    <xf numFmtId="0" fontId="15" fillId="5" borderId="8" xfId="9" applyFont="1" applyFill="1" applyBorder="1" applyAlignment="1">
      <alignment horizontal="right" vertical="top" wrapText="1"/>
    </xf>
    <xf numFmtId="0" fontId="16" fillId="5" borderId="27" xfId="9" applyFont="1" applyFill="1" applyBorder="1" applyAlignment="1">
      <alignment horizontal="right" vertical="top" wrapText="1"/>
    </xf>
    <xf numFmtId="0" fontId="15" fillId="5" borderId="0" xfId="9" applyFont="1" applyFill="1" applyBorder="1" applyAlignment="1">
      <alignment horizontal="right" vertical="top" wrapText="1"/>
    </xf>
    <xf numFmtId="0" fontId="15" fillId="5" borderId="31" xfId="9" applyFont="1" applyFill="1" applyBorder="1" applyAlignment="1">
      <alignment horizontal="right" vertical="top" wrapText="1"/>
    </xf>
    <xf numFmtId="0" fontId="15" fillId="5" borderId="32" xfId="9" applyFont="1" applyFill="1" applyBorder="1" applyAlignment="1">
      <alignment horizontal="right" vertical="top" wrapText="1"/>
    </xf>
    <xf numFmtId="0" fontId="15" fillId="5" borderId="33" xfId="9" applyFont="1" applyFill="1" applyBorder="1" applyAlignment="1">
      <alignment horizontal="right" vertical="top" wrapText="1"/>
    </xf>
    <xf numFmtId="0" fontId="16" fillId="5" borderId="35" xfId="9" applyFont="1" applyFill="1" applyBorder="1" applyAlignment="1">
      <alignment horizontal="right" vertical="top" wrapText="1"/>
    </xf>
    <xf numFmtId="0" fontId="15" fillId="5" borderId="34" xfId="9" applyFont="1" applyFill="1" applyBorder="1" applyAlignment="1">
      <alignment horizontal="right" vertical="top" wrapText="1"/>
    </xf>
    <xf numFmtId="0" fontId="15" fillId="5" borderId="36" xfId="9" applyFont="1" applyFill="1" applyBorder="1" applyAlignment="1">
      <alignment horizontal="right" vertical="top" wrapText="1"/>
    </xf>
    <xf numFmtId="0" fontId="16" fillId="5" borderId="37" xfId="9" applyFont="1" applyFill="1" applyBorder="1" applyAlignment="1">
      <alignment horizontal="right" vertical="top" wrapText="1"/>
    </xf>
    <xf numFmtId="0" fontId="15" fillId="5" borderId="2" xfId="9" applyFont="1" applyFill="1" applyBorder="1" applyAlignment="1">
      <alignment horizontal="right" vertical="top" wrapText="1"/>
    </xf>
    <xf numFmtId="0" fontId="15" fillId="5" borderId="17" xfId="9" applyFont="1" applyFill="1" applyBorder="1" applyAlignment="1">
      <alignment horizontal="right" vertical="top" wrapText="1"/>
    </xf>
    <xf numFmtId="0" fontId="15" fillId="5" borderId="38" xfId="9" applyFont="1" applyFill="1" applyBorder="1" applyAlignment="1">
      <alignment horizontal="right" vertical="top" wrapText="1"/>
    </xf>
    <xf numFmtId="0" fontId="15" fillId="5" borderId="9" xfId="9" applyFont="1" applyFill="1" applyBorder="1" applyAlignment="1">
      <alignment horizontal="right" vertical="top" wrapText="1"/>
    </xf>
    <xf numFmtId="0" fontId="15" fillId="5" borderId="39" xfId="9" applyFont="1" applyFill="1" applyBorder="1" applyAlignment="1">
      <alignment horizontal="right" vertical="top" wrapText="1"/>
    </xf>
    <xf numFmtId="0" fontId="15" fillId="5" borderId="4" xfId="9" applyFont="1" applyFill="1" applyBorder="1" applyAlignment="1">
      <alignment horizontal="right" vertical="top" wrapText="1"/>
    </xf>
    <xf numFmtId="0" fontId="16" fillId="9" borderId="11" xfId="9" applyFont="1" applyFill="1" applyBorder="1" applyAlignment="1">
      <alignment horizontal="right" vertical="top" wrapText="1"/>
    </xf>
    <xf numFmtId="0" fontId="16" fillId="9" borderId="24" xfId="9" applyFont="1" applyFill="1" applyBorder="1" applyAlignment="1">
      <alignment horizontal="right" vertical="top" wrapText="1"/>
    </xf>
    <xf numFmtId="0" fontId="16" fillId="9" borderId="12" xfId="9" applyFont="1" applyFill="1" applyBorder="1" applyAlignment="1">
      <alignment horizontal="right" vertical="top" wrapText="1"/>
    </xf>
    <xf numFmtId="0" fontId="16" fillId="9" borderId="22" xfId="9" applyFont="1" applyFill="1" applyBorder="1" applyAlignment="1">
      <alignment horizontal="right" vertical="top" wrapText="1"/>
    </xf>
    <xf numFmtId="0" fontId="16" fillId="9" borderId="21" xfId="9" applyFont="1" applyFill="1" applyBorder="1" applyAlignment="1">
      <alignment horizontal="right" vertical="top" wrapText="1"/>
    </xf>
    <xf numFmtId="0" fontId="15" fillId="9" borderId="25" xfId="9" applyFont="1" applyFill="1" applyBorder="1" applyAlignment="1">
      <alignment horizontal="right" vertical="top" wrapText="1"/>
    </xf>
    <xf numFmtId="0" fontId="16" fillId="9" borderId="28" xfId="9" applyFont="1" applyFill="1" applyBorder="1" applyAlignment="1">
      <alignment horizontal="right" vertical="top" wrapText="1"/>
    </xf>
    <xf numFmtId="0" fontId="16" fillId="9" borderId="29" xfId="9" applyFont="1" applyFill="1" applyBorder="1" applyAlignment="1">
      <alignment horizontal="right" vertical="top" wrapText="1"/>
    </xf>
    <xf numFmtId="0" fontId="16" fillId="9" borderId="30" xfId="9" applyFont="1" applyFill="1" applyBorder="1" applyAlignment="1">
      <alignment horizontal="right" vertical="top" wrapText="1"/>
    </xf>
    <xf numFmtId="0" fontId="16" fillId="9" borderId="40" xfId="9" applyFont="1" applyFill="1" applyBorder="1" applyAlignment="1">
      <alignment horizontal="right" vertical="top" wrapText="1"/>
    </xf>
    <xf numFmtId="0" fontId="14" fillId="10" borderId="1" xfId="9" applyFont="1" applyFill="1" applyBorder="1" applyAlignment="1">
      <alignment horizontal="right" vertical="top" wrapText="1"/>
    </xf>
    <xf numFmtId="0" fontId="14" fillId="10" borderId="3" xfId="9" applyFont="1" applyFill="1" applyBorder="1" applyAlignment="1">
      <alignment horizontal="right" vertical="top" wrapText="1"/>
    </xf>
    <xf numFmtId="0" fontId="16" fillId="5" borderId="41" xfId="9" applyFont="1" applyFill="1" applyBorder="1" applyAlignment="1">
      <alignment horizontal="right" vertical="top" wrapText="1"/>
    </xf>
    <xf numFmtId="0" fontId="19" fillId="0" borderId="0" xfId="3" applyFont="1" applyAlignment="1">
      <alignment horizontal="center" vertical="center"/>
    </xf>
    <xf numFmtId="170" fontId="20" fillId="0" borderId="0" xfId="3" applyNumberFormat="1" applyFont="1" applyAlignment="1">
      <alignment vertical="center" wrapText="1"/>
    </xf>
    <xf numFmtId="0" fontId="19" fillId="0" borderId="0" xfId="3" applyFont="1" applyAlignment="1">
      <alignment horizontal="right" vertical="center"/>
    </xf>
    <xf numFmtId="10" fontId="19" fillId="0" borderId="0" xfId="10" applyNumberFormat="1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21" fillId="0" borderId="0" xfId="3" applyFont="1"/>
    <xf numFmtId="44" fontId="20" fillId="0" borderId="0" xfId="3" applyNumberFormat="1" applyFont="1" applyAlignment="1">
      <alignment horizontal="center" vertical="center"/>
    </xf>
    <xf numFmtId="165" fontId="19" fillId="0" borderId="0" xfId="3" applyNumberFormat="1" applyFont="1" applyAlignment="1">
      <alignment horizontal="center" vertical="center"/>
    </xf>
    <xf numFmtId="169" fontId="19" fillId="0" borderId="0" xfId="11" applyFont="1" applyAlignment="1">
      <alignment horizontal="center" vertical="center"/>
    </xf>
    <xf numFmtId="0" fontId="17" fillId="0" borderId="1" xfId="3" applyFont="1" applyBorder="1" applyAlignment="1">
      <alignment horizontal="center" vertical="top" wrapText="1"/>
    </xf>
    <xf numFmtId="0" fontId="17" fillId="0" borderId="1" xfId="3" applyFont="1" applyBorder="1" applyAlignment="1">
      <alignment horizontal="left" vertical="top" wrapText="1"/>
    </xf>
    <xf numFmtId="171" fontId="17" fillId="0" borderId="1" xfId="3" applyNumberFormat="1" applyFont="1" applyBorder="1" applyAlignment="1">
      <alignment horizontal="right" vertical="top" wrapText="1"/>
    </xf>
    <xf numFmtId="4" fontId="17" fillId="0" borderId="1" xfId="3" applyNumberFormat="1" applyFont="1" applyBorder="1" applyAlignment="1">
      <alignment horizontal="right" vertical="top" wrapText="1"/>
    </xf>
    <xf numFmtId="0" fontId="13" fillId="10" borderId="1" xfId="3" applyFont="1" applyFill="1" applyBorder="1" applyAlignment="1">
      <alignment horizontal="center" vertical="top" wrapText="1"/>
    </xf>
    <xf numFmtId="0" fontId="16" fillId="9" borderId="1" xfId="3" applyFont="1" applyFill="1" applyBorder="1" applyAlignment="1">
      <alignment horizontal="center" vertical="top" wrapText="1"/>
    </xf>
    <xf numFmtId="0" fontId="16" fillId="9" borderId="1" xfId="3" applyFont="1" applyFill="1" applyBorder="1" applyAlignment="1">
      <alignment horizontal="left" vertical="top" wrapText="1"/>
    </xf>
    <xf numFmtId="171" fontId="16" fillId="9" borderId="1" xfId="3" applyNumberFormat="1" applyFont="1" applyFill="1" applyBorder="1" applyAlignment="1">
      <alignment horizontal="right" vertical="top" wrapText="1"/>
    </xf>
    <xf numFmtId="4" fontId="16" fillId="9" borderId="1" xfId="3" applyNumberFormat="1" applyFont="1" applyFill="1" applyBorder="1" applyAlignment="1">
      <alignment horizontal="right" vertical="top" wrapText="1"/>
    </xf>
    <xf numFmtId="170" fontId="20" fillId="0" borderId="0" xfId="3" applyNumberFormat="1" applyFont="1" applyAlignment="1">
      <alignment horizontal="center" vertical="center" wrapText="1"/>
    </xf>
    <xf numFmtId="0" fontId="13" fillId="4" borderId="1" xfId="9" applyFont="1" applyFill="1" applyBorder="1" applyAlignment="1">
      <alignment horizontal="center" vertical="top" wrapText="1"/>
    </xf>
    <xf numFmtId="0" fontId="16" fillId="4" borderId="0" xfId="9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13" fillId="4" borderId="1" xfId="9" applyFont="1" applyFill="1" applyBorder="1" applyAlignment="1">
      <alignment horizontal="left" vertical="top" wrapText="1"/>
    </xf>
    <xf numFmtId="0" fontId="12" fillId="0" borderId="0" xfId="9"/>
    <xf numFmtId="0" fontId="17" fillId="4" borderId="0" xfId="9" applyFont="1" applyFill="1" applyAlignment="1">
      <alignment horizontal="right" vertical="top" wrapText="1"/>
    </xf>
    <xf numFmtId="2" fontId="5" fillId="2" borderId="1" xfId="0" applyNumberFormat="1" applyFont="1" applyFill="1" applyBorder="1" applyAlignment="1">
      <alignment horizontal="center" vertical="center"/>
    </xf>
    <xf numFmtId="0" fontId="16" fillId="0" borderId="1" xfId="9" applyFont="1" applyFill="1" applyBorder="1" applyAlignment="1">
      <alignment horizontal="left" vertical="top" wrapText="1"/>
    </xf>
    <xf numFmtId="166" fontId="15" fillId="0" borderId="1" xfId="9" applyNumberFormat="1" applyFont="1" applyFill="1" applyBorder="1" applyAlignment="1">
      <alignment horizontal="right" vertical="top" wrapText="1"/>
    </xf>
    <xf numFmtId="0" fontId="13" fillId="4" borderId="1" xfId="9" applyFont="1" applyFill="1" applyBorder="1" applyAlignment="1">
      <alignment horizontal="right" vertical="top" wrapText="1"/>
    </xf>
    <xf numFmtId="167" fontId="16" fillId="4" borderId="1" xfId="9" applyNumberFormat="1" applyFont="1" applyFill="1" applyBorder="1" applyAlignment="1">
      <alignment horizontal="right" vertical="top" wrapText="1"/>
    </xf>
    <xf numFmtId="4" fontId="16" fillId="4" borderId="1" xfId="9" applyNumberFormat="1" applyFont="1" applyFill="1" applyBorder="1" applyAlignment="1">
      <alignment horizontal="right" vertical="top" wrapText="1"/>
    </xf>
    <xf numFmtId="0" fontId="17" fillId="6" borderId="1" xfId="9" applyFont="1" applyFill="1" applyBorder="1" applyAlignment="1">
      <alignment horizontal="center" vertical="top" wrapText="1"/>
    </xf>
    <xf numFmtId="0" fontId="17" fillId="6" borderId="1" xfId="9" applyFont="1" applyFill="1" applyBorder="1" applyAlignment="1">
      <alignment horizontal="left" vertical="top" wrapText="1"/>
    </xf>
    <xf numFmtId="167" fontId="17" fillId="6" borderId="1" xfId="9" applyNumberFormat="1" applyFont="1" applyFill="1" applyBorder="1" applyAlignment="1">
      <alignment horizontal="right" vertical="top" wrapText="1"/>
    </xf>
    <xf numFmtId="4" fontId="17" fillId="6" borderId="1" xfId="9" applyNumberFormat="1" applyFont="1" applyFill="1" applyBorder="1" applyAlignment="1">
      <alignment horizontal="right" vertical="top" wrapText="1"/>
    </xf>
    <xf numFmtId="0" fontId="17" fillId="7" borderId="1" xfId="9" applyFont="1" applyFill="1" applyBorder="1" applyAlignment="1">
      <alignment horizontal="center" vertical="top" wrapText="1"/>
    </xf>
    <xf numFmtId="0" fontId="17" fillId="7" borderId="1" xfId="9" applyFont="1" applyFill="1" applyBorder="1" applyAlignment="1">
      <alignment horizontal="left" vertical="top" wrapText="1"/>
    </xf>
    <xf numFmtId="167" fontId="17" fillId="7" borderId="1" xfId="9" applyNumberFormat="1" applyFont="1" applyFill="1" applyBorder="1" applyAlignment="1">
      <alignment horizontal="right" vertical="top" wrapText="1"/>
    </xf>
    <xf numFmtId="4" fontId="17" fillId="7" borderId="1" xfId="9" applyNumberFormat="1" applyFont="1" applyFill="1" applyBorder="1" applyAlignment="1">
      <alignment horizontal="right" vertical="top" wrapText="1"/>
    </xf>
    <xf numFmtId="0" fontId="17" fillId="4" borderId="1" xfId="9" applyFont="1" applyFill="1" applyBorder="1" applyAlignment="1">
      <alignment horizontal="center" vertical="top" wrapText="1"/>
    </xf>
    <xf numFmtId="0" fontId="17" fillId="4" borderId="1" xfId="9" applyFont="1" applyFill="1" applyBorder="1" applyAlignment="1">
      <alignment horizontal="right" vertical="top" wrapText="1"/>
    </xf>
    <xf numFmtId="4" fontId="17" fillId="4" borderId="1" xfId="9" applyNumberFormat="1" applyFont="1" applyFill="1" applyBorder="1" applyAlignment="1">
      <alignment horizontal="right" vertical="top" wrapText="1"/>
    </xf>
    <xf numFmtId="0" fontId="4" fillId="10" borderId="7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 wrapText="1"/>
    </xf>
    <xf numFmtId="0" fontId="4" fillId="10" borderId="6" xfId="0" applyFont="1" applyFill="1" applyBorder="1" applyAlignment="1">
      <alignment horizontal="center" wrapText="1"/>
    </xf>
    <xf numFmtId="165" fontId="18" fillId="0" borderId="0" xfId="0" applyNumberFormat="1" applyFon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Alignment="1" applyProtection="1">
      <alignment horizontal="center" vertical="center"/>
    </xf>
    <xf numFmtId="0" fontId="4" fillId="9" borderId="5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right" vertical="center"/>
    </xf>
    <xf numFmtId="0" fontId="4" fillId="10" borderId="8" xfId="0" applyFont="1" applyFill="1" applyBorder="1" applyAlignment="1">
      <alignment horizontal="center" wrapText="1"/>
    </xf>
    <xf numFmtId="0" fontId="4" fillId="10" borderId="9" xfId="0" applyFont="1" applyFill="1" applyBorder="1" applyAlignment="1">
      <alignment horizontal="center" wrapText="1"/>
    </xf>
    <xf numFmtId="165" fontId="7" fillId="0" borderId="2" xfId="1" applyFont="1" applyFill="1" applyBorder="1" applyAlignment="1">
      <alignment horizontal="center" vertical="center" wrapText="1"/>
    </xf>
    <xf numFmtId="165" fontId="7" fillId="0" borderId="4" xfId="1" applyFont="1" applyFill="1" applyBorder="1" applyAlignment="1">
      <alignment horizontal="center" vertical="center" wrapText="1"/>
    </xf>
    <xf numFmtId="165" fontId="7" fillId="0" borderId="3" xfId="1" applyFont="1" applyFill="1" applyBorder="1" applyAlignment="1">
      <alignment horizontal="center" vertical="center" wrapText="1"/>
    </xf>
    <xf numFmtId="0" fontId="15" fillId="5" borderId="1" xfId="9" applyFont="1" applyFill="1" applyBorder="1" applyAlignment="1">
      <alignment horizontal="left" vertical="top" wrapText="1"/>
    </xf>
    <xf numFmtId="0" fontId="17" fillId="4" borderId="0" xfId="9" applyFont="1" applyFill="1" applyAlignment="1">
      <alignment horizontal="center" vertical="top" wrapText="1"/>
    </xf>
    <xf numFmtId="0" fontId="12" fillId="0" borderId="0" xfId="9"/>
    <xf numFmtId="0" fontId="13" fillId="10" borderId="1" xfId="9" applyFont="1" applyFill="1" applyBorder="1" applyAlignment="1">
      <alignment horizontal="center" vertical="top" wrapText="1"/>
    </xf>
    <xf numFmtId="168" fontId="14" fillId="10" borderId="7" xfId="9" applyNumberFormat="1" applyFont="1" applyFill="1" applyBorder="1" applyAlignment="1">
      <alignment horizontal="left" vertical="top" wrapText="1"/>
    </xf>
    <xf numFmtId="168" fontId="14" fillId="10" borderId="6" xfId="9" applyNumberFormat="1" applyFont="1" applyFill="1" applyBorder="1" applyAlignment="1">
      <alignment horizontal="left" vertical="top" wrapText="1"/>
    </xf>
    <xf numFmtId="0" fontId="14" fillId="10" borderId="1" xfId="9" applyFont="1" applyFill="1" applyBorder="1" applyAlignment="1">
      <alignment horizontal="right" vertical="top" wrapText="1"/>
    </xf>
    <xf numFmtId="0" fontId="13" fillId="4" borderId="1" xfId="9" applyFont="1" applyFill="1" applyBorder="1" applyAlignment="1">
      <alignment horizontal="left" vertical="top" wrapText="1"/>
    </xf>
    <xf numFmtId="0" fontId="14" fillId="4" borderId="1" xfId="9" applyFont="1" applyFill="1" applyBorder="1" applyAlignment="1">
      <alignment horizontal="left" vertical="top" wrapText="1"/>
    </xf>
    <xf numFmtId="0" fontId="13" fillId="4" borderId="1" xfId="9" applyFont="1" applyFill="1" applyBorder="1" applyAlignment="1">
      <alignment horizontal="center" wrapText="1"/>
    </xf>
    <xf numFmtId="0" fontId="12" fillId="0" borderId="1" xfId="9" applyBorder="1"/>
    <xf numFmtId="0" fontId="15" fillId="9" borderId="1" xfId="9" applyFont="1" applyFill="1" applyBorder="1" applyAlignment="1">
      <alignment horizontal="left" vertical="top" wrapText="1"/>
    </xf>
    <xf numFmtId="0" fontId="13" fillId="4" borderId="7" xfId="9" applyFont="1" applyFill="1" applyBorder="1" applyAlignment="1">
      <alignment horizontal="left" vertical="top" wrapText="1"/>
    </xf>
    <xf numFmtId="0" fontId="13" fillId="4" borderId="5" xfId="9" applyFont="1" applyFill="1" applyBorder="1" applyAlignment="1">
      <alignment horizontal="left" vertical="top" wrapText="1"/>
    </xf>
    <xf numFmtId="0" fontId="14" fillId="4" borderId="7" xfId="9" applyFont="1" applyFill="1" applyBorder="1" applyAlignment="1">
      <alignment horizontal="left" vertical="top" wrapText="1"/>
    </xf>
    <xf numFmtId="0" fontId="14" fillId="4" borderId="5" xfId="9" applyFont="1" applyFill="1" applyBorder="1" applyAlignment="1">
      <alignment horizontal="left" vertical="top" wrapText="1"/>
    </xf>
    <xf numFmtId="0" fontId="13" fillId="4" borderId="6" xfId="9" applyFont="1" applyFill="1" applyBorder="1" applyAlignment="1">
      <alignment horizontal="left" vertical="top" wrapText="1"/>
    </xf>
    <xf numFmtId="0" fontId="14" fillId="10" borderId="1" xfId="9" applyFont="1" applyFill="1" applyBorder="1" applyAlignment="1">
      <alignment horizontal="center" vertical="top" wrapText="1"/>
    </xf>
    <xf numFmtId="0" fontId="14" fillId="4" borderId="6" xfId="9" applyFont="1" applyFill="1" applyBorder="1" applyAlignment="1">
      <alignment horizontal="left" vertical="top" wrapText="1"/>
    </xf>
    <xf numFmtId="0" fontId="14" fillId="4" borderId="7" xfId="9" applyFont="1" applyFill="1" applyBorder="1" applyAlignment="1">
      <alignment horizontal="center" vertical="top" wrapText="1"/>
    </xf>
    <xf numFmtId="0" fontId="14" fillId="4" borderId="6" xfId="9" applyFont="1" applyFill="1" applyBorder="1" applyAlignment="1">
      <alignment horizontal="center" vertical="top" wrapText="1"/>
    </xf>
    <xf numFmtId="0" fontId="14" fillId="4" borderId="2" xfId="9" applyFont="1" applyFill="1" applyBorder="1" applyAlignment="1">
      <alignment horizontal="left" vertical="top" wrapText="1"/>
    </xf>
    <xf numFmtId="0" fontId="14" fillId="4" borderId="3" xfId="9" applyFont="1" applyFill="1" applyBorder="1" applyAlignment="1">
      <alignment horizontal="left" vertical="top" wrapText="1"/>
    </xf>
    <xf numFmtId="0" fontId="14" fillId="4" borderId="8" xfId="9" applyFont="1" applyFill="1" applyBorder="1" applyAlignment="1">
      <alignment horizontal="left" vertical="top" wrapText="1"/>
    </xf>
    <xf numFmtId="0" fontId="14" fillId="4" borderId="18" xfId="9" applyFont="1" applyFill="1" applyBorder="1" applyAlignment="1">
      <alignment horizontal="left" vertical="top" wrapText="1"/>
    </xf>
    <xf numFmtId="0" fontId="14" fillId="4" borderId="9" xfId="9" applyFont="1" applyFill="1" applyBorder="1" applyAlignment="1">
      <alignment horizontal="left" vertical="top" wrapText="1"/>
    </xf>
    <xf numFmtId="0" fontId="14" fillId="4" borderId="10" xfId="9" applyFont="1" applyFill="1" applyBorder="1" applyAlignment="1">
      <alignment horizontal="left" vertical="top" wrapText="1"/>
    </xf>
    <xf numFmtId="0" fontId="14" fillId="4" borderId="15" xfId="9" applyFont="1" applyFill="1" applyBorder="1" applyAlignment="1">
      <alignment horizontal="left" vertical="top" wrapText="1"/>
    </xf>
    <xf numFmtId="0" fontId="14" fillId="4" borderId="16" xfId="9" applyFont="1" applyFill="1" applyBorder="1" applyAlignment="1">
      <alignment horizontal="left" vertical="top" wrapText="1"/>
    </xf>
    <xf numFmtId="0" fontId="20" fillId="0" borderId="1" xfId="3" applyFont="1" applyBorder="1" applyAlignment="1">
      <alignment horizontal="center" vertical="center"/>
    </xf>
    <xf numFmtId="0" fontId="20" fillId="0" borderId="0" xfId="3" applyFont="1" applyAlignment="1">
      <alignment horizontal="right" vertical="center"/>
    </xf>
    <xf numFmtId="0" fontId="19" fillId="0" borderId="0" xfId="3" applyFont="1" applyAlignment="1">
      <alignment horizontal="right" vertical="center"/>
    </xf>
    <xf numFmtId="0" fontId="19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 vertical="center"/>
    </xf>
    <xf numFmtId="170" fontId="20" fillId="0" borderId="0" xfId="3" applyNumberFormat="1" applyFont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17" fillId="4" borderId="1" xfId="9" applyFont="1" applyFill="1" applyBorder="1" applyAlignment="1">
      <alignment horizontal="right" vertical="top" wrapText="1"/>
    </xf>
    <xf numFmtId="0" fontId="17" fillId="4" borderId="0" xfId="9" applyFont="1" applyFill="1" applyAlignment="1">
      <alignment horizontal="right" vertical="top" wrapText="1"/>
    </xf>
    <xf numFmtId="0" fontId="13" fillId="4" borderId="0" xfId="9" applyFont="1" applyFill="1" applyAlignment="1">
      <alignment horizontal="center" wrapText="1"/>
    </xf>
    <xf numFmtId="0" fontId="22" fillId="0" borderId="7" xfId="9" applyFont="1" applyBorder="1" applyAlignment="1">
      <alignment horizontal="center"/>
    </xf>
    <xf numFmtId="0" fontId="22" fillId="0" borderId="5" xfId="9" applyFont="1" applyBorder="1" applyAlignment="1">
      <alignment horizontal="center"/>
    </xf>
    <xf numFmtId="0" fontId="22" fillId="0" borderId="6" xfId="9" applyFont="1" applyBorder="1" applyAlignment="1">
      <alignment horizontal="center"/>
    </xf>
    <xf numFmtId="0" fontId="15" fillId="0" borderId="1" xfId="9" applyFont="1" applyFill="1" applyBorder="1" applyAlignment="1">
      <alignment horizontal="left" vertical="top" wrapText="1"/>
    </xf>
  </cellXfs>
  <cellStyles count="12">
    <cellStyle name="Moeda 2" xfId="6" xr:uid="{00000000-0005-0000-0000-000000000000}"/>
    <cellStyle name="Moeda 3" xfId="11" xr:uid="{18CAF221-2945-4C92-9402-EAE9C82CCD31}"/>
    <cellStyle name="Normal" xfId="0" builtinId="0"/>
    <cellStyle name="Normal 2" xfId="3" xr:uid="{00000000-0005-0000-0000-000002000000}"/>
    <cellStyle name="Normal 2 2" xfId="2" xr:uid="{00000000-0005-0000-0000-000003000000}"/>
    <cellStyle name="Normal 3" xfId="7" xr:uid="{00000000-0005-0000-0000-000004000000}"/>
    <cellStyle name="Normal 4" xfId="9" xr:uid="{00000000-0005-0000-0000-000005000000}"/>
    <cellStyle name="Normal 4 2" xfId="8" xr:uid="{00000000-0005-0000-0000-000006000000}"/>
    <cellStyle name="Porcentagem 2" xfId="10" xr:uid="{12E94D96-66DA-4A38-928A-461B1F121ABA}"/>
    <cellStyle name="Separador de milhares 2 2" xfId="4" xr:uid="{00000000-0005-0000-0000-000008000000}"/>
    <cellStyle name="Vírgula" xfId="1" builtinId="3"/>
    <cellStyle name="Vírgula 2" xfId="5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27214</xdr:rowOff>
    </xdr:from>
    <xdr:to>
      <xdr:col>3</xdr:col>
      <xdr:colOff>408215</xdr:colOff>
      <xdr:row>5</xdr:row>
      <xdr:rowOff>99711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43" y="27214"/>
          <a:ext cx="911679" cy="10249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27214</xdr:rowOff>
    </xdr:from>
    <xdr:to>
      <xdr:col>3</xdr:col>
      <xdr:colOff>340179</xdr:colOff>
      <xdr:row>5</xdr:row>
      <xdr:rowOff>99711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7" y="27214"/>
          <a:ext cx="911679" cy="10249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127000</xdr:rowOff>
    </xdr:from>
    <xdr:to>
      <xdr:col>1</xdr:col>
      <xdr:colOff>641804</xdr:colOff>
      <xdr:row>5</xdr:row>
      <xdr:rowOff>88372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27000"/>
          <a:ext cx="911679" cy="10249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1</xdr:col>
      <xdr:colOff>340179</xdr:colOff>
      <xdr:row>5</xdr:row>
      <xdr:rowOff>129647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911679" cy="10249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92604</xdr:colOff>
      <xdr:row>0</xdr:row>
      <xdr:rowOff>39688</xdr:rowOff>
    </xdr:from>
    <xdr:to>
      <xdr:col>1</xdr:col>
      <xdr:colOff>213708</xdr:colOff>
      <xdr:row>5</xdr:row>
      <xdr:rowOff>125943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04" y="39688"/>
          <a:ext cx="914854" cy="10122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264137</xdr:colOff>
      <xdr:row>0</xdr:row>
      <xdr:rowOff>152879</xdr:rowOff>
    </xdr:from>
    <xdr:to>
      <xdr:col>1</xdr:col>
      <xdr:colOff>567457</xdr:colOff>
      <xdr:row>7</xdr:row>
      <xdr:rowOff>22412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514FF60-971F-4846-952C-D3D7BD709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137" y="1486379"/>
          <a:ext cx="1179620" cy="11744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77107</xdr:colOff>
      <xdr:row>0</xdr:row>
      <xdr:rowOff>122464</xdr:rowOff>
    </xdr:from>
    <xdr:to>
      <xdr:col>1</xdr:col>
      <xdr:colOff>73479</xdr:colOff>
      <xdr:row>4</xdr:row>
      <xdr:rowOff>223536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B580992-F8A6-448C-B048-11F880998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07" y="122464"/>
          <a:ext cx="917122" cy="10535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dro\D\Documents%20and%20Settings\Tesouraria\Meus%20documentos\cynthia\levantamentos%20versailles-R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BD451E\PLANILHA%20OR&#199;AMENT&#193;R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iramiltonassessoria\A%20%20-%20%20Trabalhos%20Atuais%20UFPB\AULAS\Tecnologia%20II%20%2005.2\Equipe%20BrunaJulianaThais\Quarto\PRE&#199;O2006-atualizado%20MAI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-%20%20Trabalhos%20Atuais%20UFPB\AULAS\Tecnologia%20II%20%2005.2\Equipe%20BrunaJulianaThais\Terceiro\Planilhas%20-%20predi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M\VOL\ARQUIVOS\DPL\OBRAS\0092\NB_92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BM\SYS\ARQUIVOS\DPL\AREA_EQU\AEQ_CON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EDUC/ATUALIZA&#199;&#213;ES%20DE%20OR&#199;AMENTO/U%20E%20PEDRO%20COELHO%20DE%20RESENDE%20-%20BOA%20HORA/NOVO%202021/EDITAVEIS/PLANILHA%20OR&#199;AMENTARIA%20ADOTAD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iramiltonassessoria\2009\PREFEITURAS\Matur&#233;ia\Banco%20de%20sementes%200276650-94\PROJETO%20COMPLETO(AGOSTO)\OR&#199;AMENTO%20matureia%20corrigido%20(DEZ%20200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iramiltonassessoria\2010\PREFEITURAS%202010\Cacimba%20de%20Areia\Caixa\CV%20Caixa%20Campo%20140.000,00\AMPLIAC&#195;O%20DO%20CAMPO%20DE%20FUTEBOL%20(140.000,00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A39D699\Planilha%20Or&#231;ament&#225;ria%20Gin&#225;sio%20de%20Santa%20Gertrudes_ADITAMENTO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EsquadRIA"/>
      <sheetName val="Cobertura"/>
      <sheetName val="Alv SS"/>
      <sheetName val="Alv térreo"/>
      <sheetName val="Alv pilotis"/>
      <sheetName val="Alv 1° pav"/>
      <sheetName val="Alv tipo"/>
      <sheetName val="Alv 12pav"/>
      <sheetName val="Alv 13pav"/>
      <sheetName val="Alv barrilete"/>
      <sheetName val="rev int subsolo"/>
      <sheetName val="rev int térreo"/>
      <sheetName val="rev int pilotis"/>
      <sheetName val="rev int 1° pav"/>
      <sheetName val="rev int TP"/>
      <sheetName val="rev int 12°pav"/>
      <sheetName val="rev int 13°pav"/>
      <sheetName val="rev int COBERTURA"/>
      <sheetName val="Diversos"/>
      <sheetName val="banca"/>
      <sheetName val="Rev Externo"/>
      <sheetName val="Rev Externo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1">
          <cell r="C1" t="str">
            <v xml:space="preserve">REVESTIMENTO                 INTERNO </v>
          </cell>
          <cell r="G1" t="str">
            <v xml:space="preserve">  OBRA:  </v>
          </cell>
          <cell r="J1" t="str">
            <v>FOLHA:</v>
          </cell>
          <cell r="K1" t="str">
            <v xml:space="preserve">REVESTIMENTO                 INTERNO </v>
          </cell>
          <cell r="Q1" t="str">
            <v xml:space="preserve">  OBRA:  </v>
          </cell>
          <cell r="T1" t="str">
            <v>FOLHA:</v>
          </cell>
          <cell r="U1" t="str">
            <v xml:space="preserve">REVESTIMENTO INTERNO </v>
          </cell>
          <cell r="AD1" t="str">
            <v xml:space="preserve">  OBRA:  </v>
          </cell>
          <cell r="AG1" t="str">
            <v>FOLHA:</v>
          </cell>
        </row>
        <row r="2">
          <cell r="J2" t="str">
            <v>01/03</v>
          </cell>
          <cell r="T2" t="str">
            <v>02/03</v>
          </cell>
          <cell r="AG2" t="str">
            <v>03/03</v>
          </cell>
        </row>
        <row r="3">
          <cell r="G3" t="str">
            <v xml:space="preserve">  DATA:  DEZEMBRO / 07</v>
          </cell>
          <cell r="Q3" t="str">
            <v xml:space="preserve">  DATA:  DEZEMBRO / 07</v>
          </cell>
          <cell r="AD3" t="str">
            <v xml:space="preserve">  DATA:  DEZEMBRO / 07</v>
          </cell>
        </row>
        <row r="4">
          <cell r="B4" t="str">
            <v>TIPO (2° ao 11° Pav)</v>
          </cell>
          <cell r="C4" t="str">
            <v xml:space="preserve">APARTAMENTO </v>
          </cell>
          <cell r="K4" t="str">
            <v xml:space="preserve">APARTAMENTO </v>
          </cell>
          <cell r="U4" t="str">
            <v>ÁREA COMUM</v>
          </cell>
        </row>
        <row r="5">
          <cell r="A5" t="str">
            <v>PEÇA</v>
          </cell>
          <cell r="C5" t="str">
            <v>sala</v>
          </cell>
          <cell r="D5" t="str">
            <v>circulação</v>
          </cell>
          <cell r="E5" t="str">
            <v>semi-suite 1</v>
          </cell>
          <cell r="F5" t="str">
            <v>suite 2</v>
          </cell>
          <cell r="G5" t="str">
            <v>semi-suite 2</v>
          </cell>
          <cell r="H5" t="str">
            <v>suite MASTER</v>
          </cell>
          <cell r="I5" t="str">
            <v>despensa</v>
          </cell>
          <cell r="J5" t="str">
            <v>cozinha</v>
          </cell>
          <cell r="K5" t="str">
            <v>área de serviço</v>
          </cell>
          <cell r="L5" t="str">
            <v>varanda sala</v>
          </cell>
          <cell r="M5" t="str">
            <v>varanda suite</v>
          </cell>
          <cell r="N5" t="str">
            <v>lavabo</v>
          </cell>
          <cell r="O5" t="str">
            <v>banho  1</v>
          </cell>
          <cell r="P5" t="str">
            <v>banho  2</v>
          </cell>
          <cell r="Q5" t="str">
            <v>banho 3</v>
          </cell>
          <cell r="R5" t="str">
            <v>toucador</v>
          </cell>
          <cell r="S5" t="str">
            <v>banho serviço</v>
          </cell>
          <cell r="T5" t="str">
            <v>TOTAL DO  APTO</v>
          </cell>
          <cell r="U5" t="str">
            <v>hall social 1</v>
          </cell>
          <cell r="V5" t="str">
            <v>hall social 2</v>
          </cell>
          <cell r="W5" t="str">
            <v>lixo</v>
          </cell>
          <cell r="X5" t="str">
            <v>instalações</v>
          </cell>
          <cell r="Y5" t="str">
            <v>ante-camara</v>
          </cell>
          <cell r="Z5" t="str">
            <v>escada</v>
          </cell>
          <cell r="AA5" t="str">
            <v>Ar condicionado</v>
          </cell>
          <cell r="AB5" t="str">
            <v>duto ar</v>
          </cell>
          <cell r="AC5" t="str">
            <v>duto ar</v>
          </cell>
          <cell r="AD5" t="str">
            <v>poço elevador 1 e 2</v>
          </cell>
          <cell r="AE5" t="str">
            <v>poço elevador 3</v>
          </cell>
          <cell r="AF5" t="str">
            <v>TOTAL ÁREA COMUM</v>
          </cell>
          <cell r="AG5" t="str">
            <v>TOTAL TIPO</v>
          </cell>
        </row>
        <row r="6">
          <cell r="A6" t="str">
            <v>Nº VEZES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  <cell r="P6">
            <v>1</v>
          </cell>
          <cell r="Q6">
            <v>1</v>
          </cell>
          <cell r="R6">
            <v>1</v>
          </cell>
          <cell r="S6">
            <v>1</v>
          </cell>
          <cell r="U6">
            <v>1</v>
          </cell>
          <cell r="V6">
            <v>1</v>
          </cell>
          <cell r="W6">
            <v>1</v>
          </cell>
          <cell r="X6">
            <v>1</v>
          </cell>
          <cell r="Y6">
            <v>1</v>
          </cell>
          <cell r="Z6">
            <v>1</v>
          </cell>
          <cell r="AA6">
            <v>2</v>
          </cell>
          <cell r="AB6">
            <v>1</v>
          </cell>
          <cell r="AC6">
            <v>1</v>
          </cell>
          <cell r="AD6">
            <v>2</v>
          </cell>
          <cell r="AE6">
            <v>1</v>
          </cell>
        </row>
        <row r="7">
          <cell r="A7" t="str">
            <v>P I S O S</v>
          </cell>
          <cell r="B7" t="str">
            <v>Comprimento</v>
          </cell>
        </row>
        <row r="8">
          <cell r="B8" t="str">
            <v>Largura</v>
          </cell>
        </row>
        <row r="9">
          <cell r="B9" t="str">
            <v>Área Bruta</v>
          </cell>
        </row>
        <row r="10">
          <cell r="B10" t="str">
            <v>Acréscimos</v>
          </cell>
        </row>
        <row r="11">
          <cell r="B11" t="str">
            <v>Descontos</v>
          </cell>
        </row>
        <row r="12">
          <cell r="B12" t="str">
            <v>Área Líquida</v>
          </cell>
        </row>
        <row r="13">
          <cell r="B13" t="str">
            <v>Área Total</v>
          </cell>
        </row>
        <row r="14">
          <cell r="B14" t="str">
            <v>Contrapiso</v>
          </cell>
        </row>
        <row r="15">
          <cell r="B15" t="str">
            <v>Pintura à base de resina especial</v>
          </cell>
        </row>
        <row r="16">
          <cell r="B16" t="str">
            <v>Cerâmica</v>
          </cell>
        </row>
        <row r="18">
          <cell r="A18" t="str">
            <v>T E T O S</v>
          </cell>
          <cell r="B18" t="str">
            <v>Área Total</v>
          </cell>
        </row>
        <row r="19">
          <cell r="B19" t="str">
            <v>Massa de gesso</v>
          </cell>
        </row>
        <row r="20">
          <cell r="B20" t="str">
            <v>Forro placa de gesso liso</v>
          </cell>
        </row>
        <row r="21">
          <cell r="B21" t="str">
            <v>Pintura PVA sobre massa  PVA</v>
          </cell>
        </row>
        <row r="22">
          <cell r="B22" t="str">
            <v>Pintura PVA sobre massa  acrílica</v>
          </cell>
        </row>
        <row r="23">
          <cell r="B23" t="str">
            <v>Pintura texturizada à base de cola</v>
          </cell>
        </row>
        <row r="24">
          <cell r="B24" t="str">
            <v xml:space="preserve">Tabica de gesso liso </v>
          </cell>
        </row>
        <row r="26">
          <cell r="A26" t="str">
            <v>P A R E D E S</v>
          </cell>
          <cell r="B26" t="str">
            <v>Perímetro</v>
          </cell>
        </row>
        <row r="27">
          <cell r="B27" t="str">
            <v>Pé Direito</v>
          </cell>
        </row>
        <row r="28">
          <cell r="B28" t="str">
            <v>Área Bruta</v>
          </cell>
        </row>
        <row r="29">
          <cell r="B29" t="str">
            <v>Desconto</v>
          </cell>
        </row>
        <row r="30">
          <cell r="B30" t="str">
            <v>Área Unitária</v>
          </cell>
        </row>
        <row r="31">
          <cell r="B31" t="str">
            <v>Área Total</v>
          </cell>
        </row>
        <row r="32">
          <cell r="B32" t="str">
            <v>Reboco Paulista</v>
          </cell>
        </row>
        <row r="33">
          <cell r="B33" t="str">
            <v>Fundo para ceramica</v>
          </cell>
        </row>
        <row r="34">
          <cell r="B34" t="str">
            <v>Pintura PVA sobre massa</v>
          </cell>
        </row>
        <row r="35">
          <cell r="B35" t="str">
            <v>Pintura texturizada à base de cola</v>
          </cell>
        </row>
        <row r="36">
          <cell r="B36" t="str">
            <v>Pintura acrílica sobre massa</v>
          </cell>
        </row>
        <row r="37">
          <cell r="B37" t="str">
            <v>Pintura textura acrílica</v>
          </cell>
        </row>
        <row r="38">
          <cell r="B38" t="str">
            <v>Caiação</v>
          </cell>
        </row>
        <row r="39">
          <cell r="B39" t="str">
            <v>Cerâmica</v>
          </cell>
        </row>
        <row r="41">
          <cell r="A41" t="str">
            <v>R  O  D  A  P  É</v>
          </cell>
          <cell r="B41" t="str">
            <v>Perímetro Unit.</v>
          </cell>
        </row>
        <row r="42">
          <cell r="B42" t="str">
            <v>Descontos</v>
          </cell>
        </row>
        <row r="43">
          <cell r="B43" t="str">
            <v xml:space="preserve">Perímetro </v>
          </cell>
        </row>
        <row r="44">
          <cell r="B44" t="str">
            <v>Perímetro Total</v>
          </cell>
        </row>
        <row r="45">
          <cell r="B45" t="str">
            <v>Pintura acrílica para cimentado 7cm</v>
          </cell>
        </row>
        <row r="46">
          <cell r="B46" t="str">
            <v>Cerâmica</v>
          </cell>
        </row>
        <row r="48">
          <cell r="A48" t="str">
            <v>soleira / filetes</v>
          </cell>
          <cell r="B48" t="str">
            <v>soleira (metros)</v>
          </cell>
        </row>
        <row r="49">
          <cell r="B49" t="str">
            <v>soleira total</v>
          </cell>
        </row>
        <row r="50">
          <cell r="B50" t="str">
            <v>Granito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ESCOLAS"/>
      <sheetName val="DADOS"/>
      <sheetName val="ORÇAMENTO"/>
      <sheetName val="MEMORIA"/>
      <sheetName val="DESCRITIVO"/>
      <sheetName val="RESUMO"/>
      <sheetName val="CRONOGRAMA"/>
      <sheetName val="ADM. OBRA"/>
      <sheetName val="BDI"/>
      <sheetName val="LEIS SOCIAIS"/>
      <sheetName val="TABELAS"/>
      <sheetName val="SEDUC"/>
      <sheetName val="SINAPI"/>
      <sheetName val="SEINFRA"/>
      <sheetName val="ORSE"/>
      <sheetName val="iSINAPI"/>
      <sheetName val="iSEINFRA"/>
      <sheetName val="iORSE"/>
      <sheetName val="ETAPAS DA OBRA"/>
    </sheetNames>
    <sheetDataSet>
      <sheetData sheetId="0" refreshError="1"/>
      <sheetData sheetId="1" refreshError="1"/>
      <sheetData sheetId="2" refreshError="1">
        <row r="2">
          <cell r="L2" t="str">
            <v>GOVERNO DO ESTADO DO PIAUÍ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COMPOSIÇÃO"/>
      <sheetName val="QUANTITATIVO"/>
      <sheetName val="CRONOGRAMA"/>
    </sheetNames>
    <sheetDataSet>
      <sheetData sheetId="0" refreshError="1">
        <row r="8">
          <cell r="C8">
            <v>1.59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quantitativos"/>
      <sheetName val="INSUMOS"/>
      <sheetName val="CPU"/>
      <sheetName val="ORÇAMENTO obra"/>
      <sheetName val="Cronograma Fisico"/>
      <sheetName val="Cronograma Financeiro"/>
    </sheetNames>
    <sheetDataSet>
      <sheetData sheetId="0" refreshError="1"/>
      <sheetData sheetId="1" refreshError="1">
        <row r="6">
          <cell r="C6">
            <v>1.91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RES-92"/>
      <sheetName val="NBRES_92"/>
    </sheetNames>
    <sheetDataSet>
      <sheetData sheetId="0" refreshError="1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ARANTÃS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ESCOLAS"/>
      <sheetName val="DADOS"/>
      <sheetName val="DESCRITIVO"/>
      <sheetName val="MEMORIA"/>
      <sheetName val="RESUMO AMP"/>
      <sheetName val="ORÇAMENTO"/>
      <sheetName val="CRONOGRAMA"/>
      <sheetName val="RESUMO"/>
      <sheetName val="ADM. OBRA"/>
      <sheetName val="COMPOSIÇÕES"/>
      <sheetName val="TABELAS"/>
    </sheetNames>
    <sheetDataSet>
      <sheetData sheetId="0">
        <row r="1">
          <cell r="D1" t="str">
            <v>MUNICIPIO</v>
          </cell>
          <cell r="K1" t="str">
            <v>LISTA DE MUNICIPIOS</v>
          </cell>
        </row>
        <row r="2">
          <cell r="D2" t="str">
            <v>ACAUA</v>
          </cell>
          <cell r="G2" t="str">
            <v>U. E. ANTONIO RODRIGUES FILHO</v>
          </cell>
          <cell r="K2" t="str">
            <v>ACAUA</v>
          </cell>
        </row>
        <row r="3">
          <cell r="D3" t="str">
            <v>ACAUA</v>
          </cell>
          <cell r="G3" t="str">
            <v>U. E. DUQUE DE CAXIAS</v>
          </cell>
          <cell r="K3" t="str">
            <v>AGRICOLANDIA</v>
          </cell>
        </row>
        <row r="4">
          <cell r="D4" t="str">
            <v>AGRICOLANDIA</v>
          </cell>
          <cell r="G4" t="str">
            <v>U. E. JOAO FERRY</v>
          </cell>
          <cell r="K4" t="str">
            <v>AGUA BRANCA</v>
          </cell>
        </row>
        <row r="5">
          <cell r="D5" t="str">
            <v>AGUA BRANCA</v>
          </cell>
          <cell r="G5" t="str">
            <v>JARDIM DA INFANCIA MENINO JESUS</v>
          </cell>
          <cell r="K5" t="str">
            <v>ALAGOINHA DO PI</v>
          </cell>
        </row>
        <row r="6">
          <cell r="D6" t="str">
            <v>AGUA BRANCA</v>
          </cell>
          <cell r="G6" t="str">
            <v>NUCLEO DE ED JOVENS E ADULTOS LUIZ PADRE</v>
          </cell>
          <cell r="K6" t="str">
            <v>ALEGRETE DO PI</v>
          </cell>
        </row>
        <row r="7">
          <cell r="D7" t="str">
            <v>AGUA BRANCA</v>
          </cell>
          <cell r="G7" t="str">
            <v>U. E. MONSENHOR BOSON</v>
          </cell>
          <cell r="K7" t="str">
            <v>ALTO LONGA</v>
          </cell>
        </row>
        <row r="8">
          <cell r="D8" t="str">
            <v>AGUA BRANCA</v>
          </cell>
          <cell r="G8" t="str">
            <v>U. E. WALL FERRAZ</v>
          </cell>
          <cell r="K8" t="str">
            <v>ALTOS</v>
          </cell>
        </row>
        <row r="9">
          <cell r="D9" t="str">
            <v>ALAGOINHA DO PI</v>
          </cell>
          <cell r="G9" t="str">
            <v>U. E. ALENCAR MOTA</v>
          </cell>
          <cell r="K9" t="str">
            <v>ALVORADA DO GURGUEIA</v>
          </cell>
        </row>
        <row r="10">
          <cell r="D10" t="str">
            <v>ALAGOINHA DO PI</v>
          </cell>
          <cell r="G10" t="str">
            <v>U. E. ENEAS POLICARPO</v>
          </cell>
          <cell r="K10" t="str">
            <v>AMARANTE</v>
          </cell>
        </row>
        <row r="11">
          <cell r="D11" t="str">
            <v>ALEGRETE DO PI</v>
          </cell>
          <cell r="G11" t="str">
            <v>U. E. ANTONIA DE SOUSA ALENCAR</v>
          </cell>
          <cell r="K11" t="str">
            <v>ANGICAL DO PI</v>
          </cell>
        </row>
        <row r="12">
          <cell r="D12" t="str">
            <v>ALTO LONGA</v>
          </cell>
          <cell r="G12" t="str">
            <v>U. E. ACRISIO VERAS</v>
          </cell>
          <cell r="K12" t="str">
            <v>ANISIO DE ABREU</v>
          </cell>
        </row>
        <row r="13">
          <cell r="D13" t="str">
            <v>ALTO LONGA</v>
          </cell>
          <cell r="G13" t="str">
            <v>U. E. CANTIDIO SARAIVA</v>
          </cell>
          <cell r="K13" t="str">
            <v>ANTONIO ALMEIDA</v>
          </cell>
        </row>
        <row r="14">
          <cell r="D14" t="str">
            <v>ALTO LONGA</v>
          </cell>
          <cell r="G14" t="str">
            <v>U. E. SEBASTIAO VIEIRA DE ALENCAR</v>
          </cell>
          <cell r="K14" t="str">
            <v>AROAZES</v>
          </cell>
        </row>
        <row r="15">
          <cell r="D15" t="str">
            <v>ALTOS</v>
          </cell>
          <cell r="G15" t="str">
            <v>U. E. AFONSO MAFRENSE</v>
          </cell>
          <cell r="K15" t="str">
            <v>AROEIRA DO ITAIM</v>
          </cell>
        </row>
        <row r="16">
          <cell r="D16" t="str">
            <v>ALTOS</v>
          </cell>
          <cell r="G16" t="str">
            <v>U. E. ALTINA PESTANA</v>
          </cell>
          <cell r="K16" t="str">
            <v>ARRAIAL</v>
          </cell>
        </row>
        <row r="17">
          <cell r="D17" t="str">
            <v>ALTOS</v>
          </cell>
          <cell r="G17" t="str">
            <v>U. E. ANISIO LIMA</v>
          </cell>
          <cell r="K17" t="str">
            <v>ASSUNCAO DO PI</v>
          </cell>
        </row>
        <row r="18">
          <cell r="D18" t="str">
            <v>ALTOS</v>
          </cell>
          <cell r="G18" t="str">
            <v>U. E. CAZUZA BARBOSA</v>
          </cell>
          <cell r="K18" t="str">
            <v>AVELINO LOPES</v>
          </cell>
        </row>
        <row r="19">
          <cell r="D19" t="str">
            <v>ALTOS</v>
          </cell>
          <cell r="G19" t="str">
            <v>U. E. HUGO NAPOLEAO</v>
          </cell>
          <cell r="K19" t="str">
            <v>BAIXA GRANDE DO RIBEIRO</v>
          </cell>
        </row>
        <row r="20">
          <cell r="D20" t="str">
            <v>ALTOS</v>
          </cell>
          <cell r="G20" t="str">
            <v>U. E. MARIO RAULINO</v>
          </cell>
          <cell r="K20" t="str">
            <v>BARRA D ALCANTARA</v>
          </cell>
        </row>
        <row r="21">
          <cell r="D21" t="str">
            <v>ALTOS</v>
          </cell>
          <cell r="G21" t="str">
            <v>U. E. PIO XII</v>
          </cell>
          <cell r="K21" t="str">
            <v>BARRAS</v>
          </cell>
        </row>
        <row r="22">
          <cell r="D22" t="str">
            <v>ALTOS</v>
          </cell>
          <cell r="G22" t="str">
            <v>U. E. RAMA BOA</v>
          </cell>
          <cell r="K22" t="str">
            <v>BARREIRAS DO PI</v>
          </cell>
        </row>
        <row r="23">
          <cell r="D23" t="str">
            <v>ALVORADA DO GURGUEIA</v>
          </cell>
          <cell r="G23" t="str">
            <v>ESCOLA AGRICOLA DO DNOCS</v>
          </cell>
          <cell r="K23" t="str">
            <v>BARRO DURO</v>
          </cell>
        </row>
        <row r="24">
          <cell r="D24" t="str">
            <v>AMARANTE</v>
          </cell>
          <cell r="G24" t="str">
            <v>COMPLEXO ESCOLAR DE LAGOA</v>
          </cell>
          <cell r="K24" t="str">
            <v>BATALHA</v>
          </cell>
        </row>
        <row r="25">
          <cell r="D25" t="str">
            <v>AMARANTE</v>
          </cell>
          <cell r="G25" t="str">
            <v>NUCLEO ENSINO JOVENS ADULTOS OTACILIA RAMOS</v>
          </cell>
          <cell r="K25" t="str">
            <v>BELA VISTA DO PI</v>
          </cell>
        </row>
        <row r="26">
          <cell r="D26" t="str">
            <v>AMARANTE</v>
          </cell>
          <cell r="G26" t="str">
            <v>U. E. DA COSTA E SILVA</v>
          </cell>
          <cell r="K26" t="str">
            <v>BELEM DO PI</v>
          </cell>
        </row>
        <row r="27">
          <cell r="D27" t="str">
            <v>AMARANTE</v>
          </cell>
          <cell r="G27" t="str">
            <v>U. E. EDUARDO FERREIRA</v>
          </cell>
          <cell r="K27" t="str">
            <v>BENEDITINOS</v>
          </cell>
        </row>
        <row r="28">
          <cell r="D28" t="str">
            <v>AMARANTE</v>
          </cell>
          <cell r="G28" t="str">
            <v>U. E. JOAO DE MOURA SANTOS</v>
          </cell>
          <cell r="K28" t="str">
            <v>BERTOLINIA</v>
          </cell>
        </row>
        <row r="29">
          <cell r="D29" t="str">
            <v>AMARANTE</v>
          </cell>
          <cell r="G29" t="str">
            <v>U. E. LUIZ MENDES RIBEIRO GONCALVES</v>
          </cell>
          <cell r="K29" t="str">
            <v>BETANIA DO PI</v>
          </cell>
        </row>
        <row r="30">
          <cell r="D30" t="str">
            <v>AMARANTE</v>
          </cell>
          <cell r="G30" t="str">
            <v>U. E. POLIVALENTE</v>
          </cell>
          <cell r="K30" t="str">
            <v>BOA HORA</v>
          </cell>
        </row>
        <row r="31">
          <cell r="D31" t="str">
            <v>AMARANTE</v>
          </cell>
          <cell r="G31" t="str">
            <v>U. E. PROFESSOR ANTONIO CASTRO</v>
          </cell>
          <cell r="K31" t="str">
            <v>BOCAINA</v>
          </cell>
        </row>
        <row r="32">
          <cell r="D32" t="str">
            <v>ANGICAL DO PI</v>
          </cell>
          <cell r="G32" t="str">
            <v>U. E. ATILA LIRA</v>
          </cell>
          <cell r="K32" t="str">
            <v>BOM JESUS</v>
          </cell>
        </row>
        <row r="33">
          <cell r="D33" t="str">
            <v>ANGICAL DO PI</v>
          </cell>
          <cell r="G33" t="str">
            <v>U. E. DEMERVAL LOBAO</v>
          </cell>
          <cell r="K33" t="str">
            <v>BOM PRINCIPIO DO PI</v>
          </cell>
        </row>
        <row r="34">
          <cell r="D34" t="str">
            <v>ANGICAL DO PI</v>
          </cell>
          <cell r="G34" t="str">
            <v>U. E. FRANCELINO PEREIRA</v>
          </cell>
          <cell r="K34" t="str">
            <v>BONFIM DO PI</v>
          </cell>
        </row>
        <row r="35">
          <cell r="D35" t="str">
            <v>ANGICAL DO PI</v>
          </cell>
          <cell r="G35" t="str">
            <v>U. E. PROFESSOR PAULO NUNES</v>
          </cell>
          <cell r="K35" t="str">
            <v>BOQUEIRAO DO PI</v>
          </cell>
        </row>
        <row r="36">
          <cell r="D36" t="str">
            <v>ANISIO DE ABREU</v>
          </cell>
          <cell r="G36" t="str">
            <v>U. E. DIRCEU ARCOVERDE</v>
          </cell>
          <cell r="K36" t="str">
            <v>BRASILEIRA</v>
          </cell>
        </row>
        <row r="37">
          <cell r="D37" t="str">
            <v>ANISIO DE ABREU</v>
          </cell>
          <cell r="G37" t="str">
            <v>U. E. LETICIA MACEDO</v>
          </cell>
          <cell r="K37" t="str">
            <v>BREJO DO PI</v>
          </cell>
        </row>
        <row r="38">
          <cell r="D38" t="str">
            <v>ANTONIO ALMEIDA</v>
          </cell>
          <cell r="G38" t="str">
            <v>U. E. FRUTUOSO SILVA</v>
          </cell>
          <cell r="K38" t="str">
            <v>BURITI DOS LOPES</v>
          </cell>
        </row>
        <row r="39">
          <cell r="D39" t="str">
            <v>ANTONIO ALMEIDA</v>
          </cell>
          <cell r="G39" t="str">
            <v>U. E. LUIZ MARTINS DE ARAUJO</v>
          </cell>
          <cell r="K39" t="str">
            <v>BURITI DOS MONTES</v>
          </cell>
        </row>
        <row r="40">
          <cell r="D40" t="str">
            <v>AROAZES</v>
          </cell>
          <cell r="G40" t="str">
            <v>U. E. JARBAS MARTINS</v>
          </cell>
          <cell r="K40" t="str">
            <v>CABECEIRAS DO PI</v>
          </cell>
        </row>
        <row r="41">
          <cell r="D41" t="str">
            <v>AROAZES</v>
          </cell>
          <cell r="G41" t="str">
            <v>U. E. JEREMIAS PEREIRA DA SILVA</v>
          </cell>
          <cell r="K41" t="str">
            <v>CAJAZEIRAS DO PI</v>
          </cell>
        </row>
        <row r="42">
          <cell r="D42" t="str">
            <v>AROEIRA DO ITAIM</v>
          </cell>
          <cell r="G42" t="str">
            <v>U. E. SAO JOSE</v>
          </cell>
          <cell r="K42" t="str">
            <v>CAJUEIRO DA PRAIA</v>
          </cell>
        </row>
        <row r="43">
          <cell r="D43" t="str">
            <v>ARRAIAL</v>
          </cell>
          <cell r="G43" t="str">
            <v>U. E.  LUIS PIRES</v>
          </cell>
          <cell r="K43" t="str">
            <v>CALDEIRAO GRANDE DO PI</v>
          </cell>
        </row>
        <row r="44">
          <cell r="D44" t="str">
            <v>ARRAIAL</v>
          </cell>
          <cell r="G44" t="str">
            <v>U. E. GONCALO NUNES</v>
          </cell>
          <cell r="K44" t="str">
            <v>CAMPINAS DO PI</v>
          </cell>
        </row>
        <row r="45">
          <cell r="D45" t="str">
            <v>ARRAIAL</v>
          </cell>
          <cell r="G45" t="str">
            <v>U. E. SILVESTRE ROCHA</v>
          </cell>
          <cell r="K45" t="str">
            <v>CAMPO ALEGRE DO FIDALGO</v>
          </cell>
        </row>
        <row r="46">
          <cell r="D46" t="str">
            <v>ASSUNCAO DO PI</v>
          </cell>
          <cell r="G46" t="str">
            <v>U. E.  SEBASTIAO ALVES DOS REIS</v>
          </cell>
          <cell r="K46" t="str">
            <v>CAMPO GRANDE DO PI</v>
          </cell>
        </row>
        <row r="47">
          <cell r="D47" t="str">
            <v>ASSUNCAO DO PI</v>
          </cell>
          <cell r="G47" t="str">
            <v>U. E. MILTON SALVIANO DA SILVA</v>
          </cell>
          <cell r="K47" t="str">
            <v>CAMPO LARGO DO PI</v>
          </cell>
        </row>
        <row r="48">
          <cell r="D48" t="str">
            <v>AVELINO LOPES</v>
          </cell>
          <cell r="G48" t="str">
            <v>U. E. DEP FERNANDO MONTEIRO</v>
          </cell>
          <cell r="K48" t="str">
            <v>CAMPO MAIOR</v>
          </cell>
        </row>
        <row r="49">
          <cell r="D49" t="str">
            <v>AVELINO LOPES</v>
          </cell>
          <cell r="G49" t="str">
            <v>U. E. DIAMANTINO GAMA</v>
          </cell>
          <cell r="K49" t="str">
            <v>CANAVIEIRA</v>
          </cell>
        </row>
        <row r="50">
          <cell r="D50" t="str">
            <v>BAIXA GRANDE DO RIBEIRO</v>
          </cell>
          <cell r="G50" t="str">
            <v>U. E. PRESIDENTE VARGAS</v>
          </cell>
          <cell r="K50" t="str">
            <v>CANTO DO BURITI</v>
          </cell>
        </row>
        <row r="51">
          <cell r="D51" t="str">
            <v>BARRA D ALCANTARA</v>
          </cell>
          <cell r="G51" t="str">
            <v>U. E. FIRMO RODRIGUES SOBREIRA</v>
          </cell>
          <cell r="K51" t="str">
            <v>CAP GERVASIO OLIVEIRA</v>
          </cell>
        </row>
        <row r="52">
          <cell r="D52" t="str">
            <v>BARRAS</v>
          </cell>
          <cell r="G52" t="str">
            <v>CEEP-U. E. MANOEL JOSE DE ALMEIDA</v>
          </cell>
          <cell r="K52" t="str">
            <v>CAPITAO DE CAMPOS</v>
          </cell>
        </row>
        <row r="53">
          <cell r="D53" t="str">
            <v>BARRAS</v>
          </cell>
          <cell r="G53" t="str">
            <v>CEJA PROFESSOR CONRADO AMORIM DE SOUSA</v>
          </cell>
          <cell r="K53" t="str">
            <v>CARACOL</v>
          </cell>
        </row>
        <row r="54">
          <cell r="D54" t="str">
            <v>BARRAS</v>
          </cell>
          <cell r="G54" t="str">
            <v>U. E. FRANCISCA TRINDADE</v>
          </cell>
          <cell r="K54" t="str">
            <v>CARAUBAS DO PI</v>
          </cell>
        </row>
        <row r="55">
          <cell r="D55" t="str">
            <v>BARRAS</v>
          </cell>
          <cell r="G55" t="str">
            <v>U. E. GERVASIO COSTA</v>
          </cell>
          <cell r="K55" t="str">
            <v>CARIDADE DO PI</v>
          </cell>
        </row>
        <row r="56">
          <cell r="D56" t="str">
            <v>BARRAS</v>
          </cell>
          <cell r="G56" t="str">
            <v>U. E. HAYDEE LAGES MONTE</v>
          </cell>
          <cell r="K56" t="str">
            <v>CASTELO DO PI</v>
          </cell>
        </row>
        <row r="57">
          <cell r="D57" t="str">
            <v>BARRAS</v>
          </cell>
          <cell r="G57" t="str">
            <v>U. E. HONORINA TITO</v>
          </cell>
          <cell r="K57" t="str">
            <v>CAXINGO</v>
          </cell>
        </row>
        <row r="58">
          <cell r="D58" t="str">
            <v>BARRAS</v>
          </cell>
          <cell r="G58" t="str">
            <v>U. E. JOÃO ODORICO</v>
          </cell>
          <cell r="K58" t="str">
            <v>COCAL</v>
          </cell>
        </row>
        <row r="59">
          <cell r="D59" t="str">
            <v>BARRAS</v>
          </cell>
          <cell r="G59" t="str">
            <v>U. E. MANOEL JOSÉ DE ALMEIDA-MURICI</v>
          </cell>
          <cell r="K59" t="str">
            <v>COCAL DE TELHA</v>
          </cell>
        </row>
        <row r="60">
          <cell r="D60" t="str">
            <v>BARRAS</v>
          </cell>
          <cell r="G60" t="str">
            <v>U. E. MATIAS OLIMPIO</v>
          </cell>
          <cell r="K60" t="str">
            <v>COCAL DOS ALVES</v>
          </cell>
        </row>
        <row r="61">
          <cell r="D61" t="str">
            <v>BARRAS</v>
          </cell>
          <cell r="G61" t="str">
            <v>U. E. MONSENHOR LINDOLFO UCHÔA</v>
          </cell>
          <cell r="K61" t="str">
            <v>COIVARAS</v>
          </cell>
        </row>
        <row r="62">
          <cell r="D62" t="str">
            <v>BARRAS</v>
          </cell>
          <cell r="G62" t="str">
            <v>U. E. NOSSA SENHORA DA CONCEIÇÃO</v>
          </cell>
          <cell r="K62" t="str">
            <v>COLONIA DO GURGUEIA</v>
          </cell>
        </row>
        <row r="63">
          <cell r="D63" t="str">
            <v>BARREIRAS DO PI</v>
          </cell>
          <cell r="G63" t="str">
            <v>U. E. CRISTAN BARREIRA PARENTE</v>
          </cell>
          <cell r="K63" t="str">
            <v>COLONIA DO PI</v>
          </cell>
        </row>
        <row r="64">
          <cell r="D64" t="str">
            <v>BARREIRAS DO PI</v>
          </cell>
          <cell r="G64" t="str">
            <v>U. E. JOAQUIM DIAS PARENTE</v>
          </cell>
          <cell r="K64" t="str">
            <v>CONCEICAO DO CANINDE</v>
          </cell>
        </row>
        <row r="65">
          <cell r="D65" t="str">
            <v>BARRO DURO</v>
          </cell>
          <cell r="G65" t="str">
            <v>U. E. AFRANIO NUNES</v>
          </cell>
          <cell r="K65" t="str">
            <v>CORONEL JOSE DIAS</v>
          </cell>
        </row>
        <row r="66">
          <cell r="D66" t="str">
            <v>BARRO DURO</v>
          </cell>
          <cell r="G66" t="str">
            <v>U. E. BENEDITO MARTINS NAPOLEAO</v>
          </cell>
          <cell r="K66" t="str">
            <v>CORRENTE</v>
          </cell>
        </row>
        <row r="67">
          <cell r="D67" t="str">
            <v>BARRO DURO</v>
          </cell>
          <cell r="G67" t="str">
            <v>U. E. NOEMIA DO CARMO SANTANA</v>
          </cell>
          <cell r="K67" t="str">
            <v>CRISTALANDIA DO PI</v>
          </cell>
        </row>
        <row r="68">
          <cell r="D68" t="str">
            <v>BATALHA</v>
          </cell>
          <cell r="G68" t="str">
            <v>U. E. CONSELHEIRO SARAIVA</v>
          </cell>
          <cell r="K68" t="str">
            <v>CRISTINO CASTRO</v>
          </cell>
        </row>
        <row r="69">
          <cell r="D69" t="str">
            <v>BATALHA</v>
          </cell>
          <cell r="G69" t="str">
            <v>U. E. DIRCEU ARCOVERDE</v>
          </cell>
          <cell r="K69" t="str">
            <v>CURIMATA</v>
          </cell>
        </row>
        <row r="70">
          <cell r="D70" t="str">
            <v>BATALHA</v>
          </cell>
          <cell r="G70" t="str">
            <v>U. E. GAYOSO E ALMENDRA</v>
          </cell>
          <cell r="K70" t="str">
            <v>CURRAIS</v>
          </cell>
        </row>
        <row r="71">
          <cell r="D71" t="str">
            <v>BATALHA</v>
          </cell>
          <cell r="G71" t="str">
            <v>U. E. MARIA MELO</v>
          </cell>
          <cell r="K71" t="str">
            <v>CURRAL NOVO DO PI</v>
          </cell>
        </row>
        <row r="72">
          <cell r="D72" t="str">
            <v>BELA VISTA DO PI</v>
          </cell>
          <cell r="G72" t="str">
            <v>U. E. OLEGARIO AURELIANO DE SOUSA</v>
          </cell>
          <cell r="K72" t="str">
            <v>CURRALINHOS</v>
          </cell>
        </row>
        <row r="73">
          <cell r="D73" t="str">
            <v>BELEM DO PI</v>
          </cell>
          <cell r="G73" t="str">
            <v>CENTRO EDUCACIONAL SEBASTIAO DE SOUSA</v>
          </cell>
          <cell r="K73" t="str">
            <v>DEMERVAL LOBAO</v>
          </cell>
        </row>
        <row r="74">
          <cell r="D74" t="str">
            <v>BENEDITINOS</v>
          </cell>
          <cell r="G74" t="str">
            <v>GINASIO ESTADUAL LUIZ ALVES DE ALMEIDA</v>
          </cell>
          <cell r="K74" t="str">
            <v>DIRCEU ARCOVERDE</v>
          </cell>
        </row>
        <row r="75">
          <cell r="D75" t="str">
            <v>BENEDITINOS</v>
          </cell>
          <cell r="G75" t="str">
            <v>GINASIO ESTADUAL PROFESSOR MANOEL NASCIMENTO</v>
          </cell>
          <cell r="K75" t="str">
            <v>DOM EXPEDITO LOPES</v>
          </cell>
        </row>
        <row r="76">
          <cell r="D76" t="str">
            <v>BENEDITINOS</v>
          </cell>
          <cell r="G76" t="str">
            <v>GRUPO ESCOLAR LUCILIO ALBUQUERQUE</v>
          </cell>
          <cell r="K76" t="str">
            <v>DOM INOCENCIO</v>
          </cell>
        </row>
        <row r="77">
          <cell r="D77" t="str">
            <v>BENEDITINOS</v>
          </cell>
          <cell r="G77" t="str">
            <v>GRUPO ESCOLAR RAIMUNDO ARAUJO PRADO</v>
          </cell>
          <cell r="K77" t="str">
            <v>DOMINGOS MOURAO</v>
          </cell>
        </row>
        <row r="78">
          <cell r="D78" t="str">
            <v>BENEDITINOS</v>
          </cell>
          <cell r="G78" t="str">
            <v>U. E. FRANCISCO DAS CHAGAS L SOARES</v>
          </cell>
          <cell r="K78" t="str">
            <v>ELESBAO VELOSO</v>
          </cell>
        </row>
        <row r="79">
          <cell r="D79" t="str">
            <v>BENEDITINOS</v>
          </cell>
          <cell r="G79" t="str">
            <v>U. E. PEDRO MENDES PESSOA</v>
          </cell>
          <cell r="K79" t="str">
            <v>ELISEU MARTINS</v>
          </cell>
        </row>
        <row r="80">
          <cell r="D80" t="str">
            <v>BERTOLINIA</v>
          </cell>
          <cell r="G80" t="str">
            <v>ESCOLA AGROTECNICA PROFª MARIA AMALIA</v>
          </cell>
          <cell r="K80" t="str">
            <v>ESPERANTINA</v>
          </cell>
        </row>
        <row r="81">
          <cell r="D81" t="str">
            <v>BERTOLINIA</v>
          </cell>
          <cell r="G81" t="str">
            <v>U. E. BERTOLINIO ROCHA</v>
          </cell>
          <cell r="K81" t="str">
            <v>FARTURA DO PI</v>
          </cell>
        </row>
        <row r="82">
          <cell r="D82" t="str">
            <v>BERTOLINIA</v>
          </cell>
          <cell r="G82" t="str">
            <v>U. E. FLORISA SILVA</v>
          </cell>
          <cell r="K82" t="str">
            <v>FLORES DO PIAUI</v>
          </cell>
        </row>
        <row r="83">
          <cell r="D83" t="str">
            <v>BERTOLINIA</v>
          </cell>
          <cell r="G83" t="str">
            <v>U. E. JOSE MILTON MARTINS</v>
          </cell>
          <cell r="K83" t="str">
            <v>FLORESTA DO PI</v>
          </cell>
        </row>
        <row r="84">
          <cell r="D84" t="str">
            <v>BETANIA DO PI</v>
          </cell>
          <cell r="G84" t="str">
            <v>U. E. PROFESSOR FRANCISCO JOSE TIBURCIO</v>
          </cell>
          <cell r="K84" t="str">
            <v>FLORIANO</v>
          </cell>
        </row>
        <row r="85">
          <cell r="D85" t="str">
            <v>BOA HORA</v>
          </cell>
          <cell r="G85" t="str">
            <v>U. E. PEDRO COELHO DE RESENDE</v>
          </cell>
          <cell r="K85" t="str">
            <v>FRANCINOPOLIS</v>
          </cell>
        </row>
        <row r="86">
          <cell r="D86" t="str">
            <v>BOCAINA</v>
          </cell>
          <cell r="G86" t="str">
            <v>U. E. ESTELA NUNES</v>
          </cell>
          <cell r="K86" t="str">
            <v>FRANCISCO AYRES</v>
          </cell>
        </row>
        <row r="87">
          <cell r="D87" t="str">
            <v>BOCAINA</v>
          </cell>
          <cell r="G87" t="str">
            <v>U. E. JOMASIO DOS SANTOS BARROS</v>
          </cell>
          <cell r="K87" t="str">
            <v>FRANCISCO MACEDO</v>
          </cell>
        </row>
        <row r="88">
          <cell r="D88" t="str">
            <v>BOM JESUS</v>
          </cell>
          <cell r="G88" t="str">
            <v>U. E. ARACI LUSTOSA</v>
          </cell>
          <cell r="K88" t="str">
            <v>FRANCISCO SANTOS</v>
          </cell>
        </row>
        <row r="89">
          <cell r="D89" t="str">
            <v>BOM JESUS</v>
          </cell>
          <cell r="G89" t="str">
            <v>U. E. FRANKLIN DORIA</v>
          </cell>
          <cell r="K89" t="str">
            <v>FRONTEIRAS</v>
          </cell>
        </row>
        <row r="90">
          <cell r="D90" t="str">
            <v>BOM JESUS</v>
          </cell>
          <cell r="G90" t="str">
            <v>U. E. JOAQUIM PARENTE</v>
          </cell>
          <cell r="K90" t="str">
            <v>GEMINIANO</v>
          </cell>
        </row>
        <row r="91">
          <cell r="D91" t="str">
            <v>BOM JESUS</v>
          </cell>
          <cell r="G91" t="str">
            <v>U. E. JOAQUIM ROSAL SOBRINHO</v>
          </cell>
          <cell r="K91" t="str">
            <v>GILBUES</v>
          </cell>
        </row>
        <row r="92">
          <cell r="D92" t="str">
            <v>BOM JESUS</v>
          </cell>
          <cell r="G92" t="str">
            <v>U. E. JOSE LUSTOSA ELVAS FILHO</v>
          </cell>
          <cell r="K92" t="str">
            <v>GUADALUPE</v>
          </cell>
        </row>
        <row r="93">
          <cell r="D93" t="str">
            <v>BOM PRINCIPIO DO PI</v>
          </cell>
          <cell r="G93" t="str">
            <v>U. E.  DARCY RIBEIRO</v>
          </cell>
          <cell r="K93" t="str">
            <v>GUARIBAS</v>
          </cell>
        </row>
        <row r="94">
          <cell r="D94" t="str">
            <v>BONFIM DO PI</v>
          </cell>
          <cell r="G94" t="str">
            <v>CENTRO EDUCACIONAL GASPARINO FERREIRA</v>
          </cell>
          <cell r="K94" t="str">
            <v>HUGO NAPOLEAO</v>
          </cell>
        </row>
        <row r="95">
          <cell r="D95" t="str">
            <v>BOQUEIRAO DO PI</v>
          </cell>
          <cell r="G95" t="str">
            <v>U. E. ANTONIO DOS REIS E SILVA</v>
          </cell>
          <cell r="K95" t="str">
            <v>ILHA GRANDE</v>
          </cell>
        </row>
        <row r="96">
          <cell r="D96" t="str">
            <v>BRASILEIRA</v>
          </cell>
          <cell r="G96" t="str">
            <v>U. E. GOV ALBERTO TAVARES SILVA</v>
          </cell>
          <cell r="K96" t="str">
            <v>INHUMA</v>
          </cell>
        </row>
        <row r="97">
          <cell r="D97" t="str">
            <v>BRASILEIRA</v>
          </cell>
          <cell r="G97" t="str">
            <v>U. E. MIGUEL ARCOVERDE</v>
          </cell>
          <cell r="K97" t="str">
            <v>IPIRANGA DO PI</v>
          </cell>
        </row>
        <row r="98">
          <cell r="D98" t="str">
            <v>BREJO DO PI</v>
          </cell>
          <cell r="G98" t="str">
            <v>U. E. PROFESSOR ABELARDO PEREIRA</v>
          </cell>
          <cell r="K98" t="str">
            <v>ISAIAS COELHO</v>
          </cell>
        </row>
        <row r="99">
          <cell r="D99" t="str">
            <v>BURITI DOS LOPES</v>
          </cell>
          <cell r="G99" t="str">
            <v>U. E. DEP FRANCISCA TRINDADE</v>
          </cell>
          <cell r="K99" t="str">
            <v>ITAINOPOLIS</v>
          </cell>
        </row>
        <row r="100">
          <cell r="D100" t="str">
            <v>BURITI DOS LOPES</v>
          </cell>
          <cell r="G100" t="str">
            <v>U. E. LEONIDAS MELO</v>
          </cell>
          <cell r="K100" t="str">
            <v>ITAUEIRA</v>
          </cell>
        </row>
        <row r="101">
          <cell r="D101" t="str">
            <v>BURITI DOS LOPES</v>
          </cell>
          <cell r="G101" t="str">
            <v>U. E. PEDRO MARIANO DE FREITAS</v>
          </cell>
          <cell r="K101" t="str">
            <v>JACOBINA DO PI</v>
          </cell>
        </row>
        <row r="102">
          <cell r="D102" t="str">
            <v>BURITI DOS LOPES</v>
          </cell>
          <cell r="G102" t="str">
            <v>U. E. PROFESSORA LUZIA SEIXAS DE OLIVEIRA AQUINO</v>
          </cell>
          <cell r="K102" t="str">
            <v>JAICOS</v>
          </cell>
        </row>
        <row r="103">
          <cell r="D103" t="str">
            <v>BURITI DOS LOPES</v>
          </cell>
          <cell r="G103" t="str">
            <v>U. E. TOMAZ ROMAO DE SOUSA</v>
          </cell>
          <cell r="K103" t="str">
            <v>JARDIM DO MULATO</v>
          </cell>
        </row>
        <row r="104">
          <cell r="D104" t="str">
            <v>BURITI DOS LOPES</v>
          </cell>
          <cell r="G104" t="str">
            <v>U. E. ZEZITA SAMPAIO</v>
          </cell>
          <cell r="K104" t="str">
            <v>JATOBA DO PI</v>
          </cell>
        </row>
        <row r="105">
          <cell r="D105" t="str">
            <v>BURITI DOS MONTES</v>
          </cell>
          <cell r="G105" t="str">
            <v>U. E. ANTONIO DEROMI SOARES</v>
          </cell>
          <cell r="K105" t="str">
            <v>JERUMENHA</v>
          </cell>
        </row>
        <row r="106">
          <cell r="D106" t="str">
            <v>CABECEIRAS DO PI</v>
          </cell>
          <cell r="G106" t="str">
            <v>U. E. VENANCIA LAGES VELOSO</v>
          </cell>
          <cell r="K106" t="str">
            <v>JOAO COSTA</v>
          </cell>
        </row>
        <row r="107">
          <cell r="D107" t="str">
            <v>CAJAZEIRAS DO PI</v>
          </cell>
          <cell r="G107" t="str">
            <v>U. E. FRANCIVAL RODRIGUES DO NASCIMENTO</v>
          </cell>
          <cell r="K107" t="str">
            <v>JOAQUIM PIRES</v>
          </cell>
        </row>
        <row r="108">
          <cell r="D108" t="str">
            <v>CAJUEIRO DA PRAIA</v>
          </cell>
          <cell r="G108" t="str">
            <v>U. E. JOAQUIM BRITO</v>
          </cell>
          <cell r="K108" t="str">
            <v>JOCA MARQUES</v>
          </cell>
        </row>
        <row r="109">
          <cell r="D109" t="str">
            <v>CAJUEIRO DA PRAIA</v>
          </cell>
          <cell r="G109" t="str">
            <v>U. E. MANOEL RICARDO</v>
          </cell>
          <cell r="K109" t="str">
            <v>JOSE DE FREITAS</v>
          </cell>
        </row>
        <row r="110">
          <cell r="D110" t="str">
            <v>CALDEIRAO GRANDE DO PI</v>
          </cell>
          <cell r="G110" t="str">
            <v>U. E. WALDEMAR DE MOURA SANTOS</v>
          </cell>
          <cell r="K110" t="str">
            <v>JUAZEIRO DO PI</v>
          </cell>
        </row>
        <row r="111">
          <cell r="D111" t="str">
            <v>CAMPINAS DO PI</v>
          </cell>
          <cell r="G111" t="str">
            <v>U. E. DR JOSE DE MOURA FE</v>
          </cell>
          <cell r="K111" t="str">
            <v>JULIO BORGES</v>
          </cell>
        </row>
        <row r="112">
          <cell r="D112" t="str">
            <v>CAMPO ALEGRE DO FIDALGO</v>
          </cell>
          <cell r="G112" t="str">
            <v>U. E. VERONICA CELESTINA DIAS</v>
          </cell>
          <cell r="K112" t="str">
            <v>JUREMA</v>
          </cell>
        </row>
        <row r="113">
          <cell r="D113" t="str">
            <v>CAMPO GRANDE DO PI</v>
          </cell>
          <cell r="G113" t="str">
            <v>GRUPO ESCOLAR JOAO JOSE RAMOS</v>
          </cell>
          <cell r="K113" t="str">
            <v>LAGOA ALEGRE</v>
          </cell>
        </row>
        <row r="114">
          <cell r="D114" t="str">
            <v>CAMPO GRANDE DO PI</v>
          </cell>
          <cell r="G114" t="str">
            <v>U. E. SERAFIM JOSE DE BRITO</v>
          </cell>
          <cell r="K114" t="str">
            <v>LAGOA DE SAO FRANCISCO</v>
          </cell>
        </row>
        <row r="115">
          <cell r="D115" t="str">
            <v>CAMPO LARGO DO PI</v>
          </cell>
          <cell r="G115" t="str">
            <v>U. E. SAO JOSE</v>
          </cell>
          <cell r="K115" t="str">
            <v>LAGOA DO BARRO DO PI</v>
          </cell>
        </row>
        <row r="116">
          <cell r="D116" t="str">
            <v>CAMPO MAIOR</v>
          </cell>
          <cell r="G116" t="str">
            <v>CENTRO DE EDUCACAO DE JOVENS E ADULTO PROFA MULATA LIMA</v>
          </cell>
          <cell r="K116" t="str">
            <v>LAGOA DO PI</v>
          </cell>
        </row>
        <row r="117">
          <cell r="D117" t="str">
            <v>CAMPO MAIOR</v>
          </cell>
          <cell r="G117" t="str">
            <v>COLEGIO  ESTADUAL  PROFESSOR RAIMUNDINHO ANDRADE</v>
          </cell>
          <cell r="K117" t="str">
            <v>LAGOA DO SITIO</v>
          </cell>
        </row>
        <row r="118">
          <cell r="D118" t="str">
            <v>CAMPO MAIOR</v>
          </cell>
          <cell r="G118" t="str">
            <v>U. E. 13 DE MARCO</v>
          </cell>
          <cell r="K118" t="str">
            <v>LAGOINHA DO PI</v>
          </cell>
        </row>
        <row r="119">
          <cell r="D119" t="str">
            <v>CAMPO MAIOR</v>
          </cell>
          <cell r="G119" t="str">
            <v>U. E. BRIOLANJA DE OLIVEIRA</v>
          </cell>
          <cell r="K119" t="str">
            <v>LANDRI SALES</v>
          </cell>
        </row>
        <row r="120">
          <cell r="D120" t="str">
            <v>CAMPO MAIOR</v>
          </cell>
          <cell r="G120" t="str">
            <v>U. E. CANDIDO BORGES C BRANCO</v>
          </cell>
          <cell r="K120" t="str">
            <v>LUIS CORREIA</v>
          </cell>
        </row>
        <row r="121">
          <cell r="D121" t="str">
            <v>CAMPO MAIOR</v>
          </cell>
          <cell r="G121" t="str">
            <v>U. E. DO BAIRRO CARIRI</v>
          </cell>
          <cell r="K121" t="str">
            <v>LUZILANDIA</v>
          </cell>
        </row>
        <row r="122">
          <cell r="D122" t="str">
            <v>CAMPO MAIOR</v>
          </cell>
          <cell r="G122" t="str">
            <v>U. E. JOSE OLIMPIO DA PAZ</v>
          </cell>
          <cell r="K122" t="str">
            <v>MADEIRO</v>
          </cell>
        </row>
        <row r="123">
          <cell r="D123" t="str">
            <v>CAMPO MAIOR</v>
          </cell>
          <cell r="G123" t="str">
            <v>U. E. LEOPOLDO PACHECO</v>
          </cell>
          <cell r="K123" t="str">
            <v>MANOEL EMIDIO</v>
          </cell>
        </row>
        <row r="124">
          <cell r="D124" t="str">
            <v>CAMPO MAIOR</v>
          </cell>
          <cell r="G124" t="str">
            <v>U. E. MARION SARAIVA</v>
          </cell>
          <cell r="K124" t="str">
            <v>MARCOLANDIA</v>
          </cell>
        </row>
        <row r="125">
          <cell r="D125" t="str">
            <v>CAMPO MAIOR</v>
          </cell>
          <cell r="G125" t="str">
            <v>U. E. MONSENHOR MATEUS</v>
          </cell>
          <cell r="K125" t="str">
            <v>MARCOS PARENTE</v>
          </cell>
        </row>
        <row r="126">
          <cell r="D126" t="str">
            <v>CAMPO MAIOR</v>
          </cell>
          <cell r="G126" t="str">
            <v>U. E. PATRONATO N S DE LOURDES</v>
          </cell>
          <cell r="K126" t="str">
            <v>MASSAPE DO PI</v>
          </cell>
        </row>
        <row r="127">
          <cell r="D127" t="str">
            <v>CAMPO MAIOR</v>
          </cell>
          <cell r="G127" t="str">
            <v>U. E. PAULO FERRAZ</v>
          </cell>
          <cell r="K127" t="str">
            <v>MATIAS OLIMPIO</v>
          </cell>
        </row>
        <row r="128">
          <cell r="D128" t="str">
            <v>CAMPO MAIOR</v>
          </cell>
          <cell r="G128" t="str">
            <v>U. E. PETRONIO PORTELA</v>
          </cell>
          <cell r="K128" t="str">
            <v>MIGUEL ALVES</v>
          </cell>
        </row>
        <row r="129">
          <cell r="D129" t="str">
            <v>CAMPO MAIOR</v>
          </cell>
          <cell r="G129" t="str">
            <v>U. E. VALDIVINO TITO</v>
          </cell>
          <cell r="K129" t="str">
            <v>MIGUEL LEAO</v>
          </cell>
        </row>
        <row r="130">
          <cell r="D130" t="str">
            <v>CANAVIEIRA</v>
          </cell>
          <cell r="G130" t="str">
            <v>U. E. MARIANO JOSÉ ROBERTO</v>
          </cell>
          <cell r="K130" t="str">
            <v>MILTON BRANDÃO</v>
          </cell>
        </row>
        <row r="131">
          <cell r="D131" t="str">
            <v>CANTO DO BURITI</v>
          </cell>
          <cell r="G131" t="str">
            <v>GRUPO ESCOLAR LUCIA MARIA OLIVEIRA</v>
          </cell>
          <cell r="K131" t="str">
            <v>MONSENHOR GIL</v>
          </cell>
        </row>
        <row r="132">
          <cell r="D132" t="str">
            <v>CANTO DO BURITI</v>
          </cell>
          <cell r="G132" t="str">
            <v>U. E. ALCIDES JOSE DE MOURA</v>
          </cell>
          <cell r="K132" t="str">
            <v>MONSENHOR HIPOLITO</v>
          </cell>
        </row>
        <row r="133">
          <cell r="D133" t="str">
            <v>CANTO DO BURITI</v>
          </cell>
          <cell r="G133" t="str">
            <v>U. E. BEIJA VALENTE</v>
          </cell>
          <cell r="K133" t="str">
            <v>MONTE ALEGRE DO PI</v>
          </cell>
        </row>
        <row r="134">
          <cell r="D134" t="str">
            <v>CANTO DO BURITI</v>
          </cell>
          <cell r="G134" t="str">
            <v>U. E. CEL AGOSTINHO VALENTE</v>
          </cell>
          <cell r="K134" t="str">
            <v>MORRO CABECA NO TEMPO</v>
          </cell>
        </row>
        <row r="135">
          <cell r="D135" t="str">
            <v>CANTO DO BURITI</v>
          </cell>
          <cell r="G135" t="str">
            <v>U. E. FLORISA SILVA</v>
          </cell>
          <cell r="K135" t="str">
            <v>MORRO DO CHAPEU DO PI</v>
          </cell>
        </row>
        <row r="136">
          <cell r="D136" t="str">
            <v>CANTO DO BURITI</v>
          </cell>
          <cell r="G136" t="str">
            <v>CEEP MARIA CHAVES</v>
          </cell>
          <cell r="K136" t="str">
            <v>MURICI DOS PORTELAS</v>
          </cell>
        </row>
        <row r="137">
          <cell r="D137" t="str">
            <v>CANTO DO BURITI</v>
          </cell>
          <cell r="G137" t="str">
            <v>U. E. NONATO VALENTE</v>
          </cell>
          <cell r="K137" t="str">
            <v>NAZARE DO PIAUI</v>
          </cell>
        </row>
        <row r="138">
          <cell r="D138" t="str">
            <v>CAP GERVASIO OLIVEIRA</v>
          </cell>
          <cell r="G138" t="str">
            <v>U. E. ALFREDO CARLOS ALENCAR</v>
          </cell>
          <cell r="K138" t="str">
            <v>NAZARIA</v>
          </cell>
        </row>
        <row r="139">
          <cell r="D139" t="str">
            <v>CAPITAO DE CAMPOS</v>
          </cell>
          <cell r="G139" t="str">
            <v>U. E. ARIMATHEIA TITO FILHO</v>
          </cell>
          <cell r="K139" t="str">
            <v>NOSSA SRA DE NAZARE</v>
          </cell>
        </row>
        <row r="140">
          <cell r="D140" t="str">
            <v>CAPITAO DE CAMPOS</v>
          </cell>
          <cell r="G140" t="str">
            <v>U. E. PAULO FERRAZ</v>
          </cell>
          <cell r="K140" t="str">
            <v>NOSSA SRA DOS REMEDIOS</v>
          </cell>
        </row>
        <row r="141">
          <cell r="D141" t="str">
            <v>CARACOL</v>
          </cell>
          <cell r="G141" t="str">
            <v>GRUPO ESCOLAR ALVARO FREIRE</v>
          </cell>
          <cell r="K141" t="str">
            <v>NOVA SANTA RITA</v>
          </cell>
        </row>
        <row r="142">
          <cell r="D142" t="str">
            <v>CARACOL</v>
          </cell>
          <cell r="G142" t="str">
            <v>U. E. ANTONIO SOARES ROCHA</v>
          </cell>
          <cell r="K142" t="str">
            <v>NOVO ORIENTE DO PI</v>
          </cell>
        </row>
        <row r="143">
          <cell r="D143" t="str">
            <v>CARAUBAS DO PI</v>
          </cell>
          <cell r="G143" t="str">
            <v>U. E. AMARO ALVES PORTELA</v>
          </cell>
          <cell r="K143" t="str">
            <v>NOVO Sto ANTONIO</v>
          </cell>
        </row>
        <row r="144">
          <cell r="D144" t="str">
            <v>CARIDADE DO PI</v>
          </cell>
          <cell r="G144" t="str">
            <v>U. E. MARIA JUSCELINA DE A E SILVA</v>
          </cell>
          <cell r="K144" t="str">
            <v>OEIRAS</v>
          </cell>
        </row>
        <row r="145">
          <cell r="D145" t="str">
            <v>CASTELO DO PI</v>
          </cell>
          <cell r="G145" t="str">
            <v>U. E. CONEGO CARDOSO</v>
          </cell>
          <cell r="K145" t="str">
            <v>OLHO D AGUA DO PI</v>
          </cell>
        </row>
        <row r="146">
          <cell r="D146" t="str">
            <v>CASTELO DO PI</v>
          </cell>
          <cell r="G146" t="str">
            <v>U. E. EULINA CAMPOS</v>
          </cell>
          <cell r="K146" t="str">
            <v>PADRE MARCOS</v>
          </cell>
        </row>
        <row r="147">
          <cell r="D147" t="str">
            <v>CASTELO DO PI</v>
          </cell>
          <cell r="G147" t="str">
            <v>U. E. FRANCISCO SALES MARTINS</v>
          </cell>
          <cell r="K147" t="str">
            <v>PAES LANDIM</v>
          </cell>
        </row>
        <row r="148">
          <cell r="D148" t="str">
            <v>CAXINGO</v>
          </cell>
          <cell r="G148" t="str">
            <v>COLEGIO ESTUAL PROFESSOR M ARIA  DO SOCORRO  S. MARTINS</v>
          </cell>
          <cell r="K148" t="str">
            <v>PAJEU DO PI</v>
          </cell>
        </row>
        <row r="149">
          <cell r="D149" t="str">
            <v>COCAL</v>
          </cell>
          <cell r="G149" t="str">
            <v>ENSINO MEDIO PINHEIRO MACHADO</v>
          </cell>
          <cell r="K149" t="str">
            <v>PALMEIRA DO PI</v>
          </cell>
        </row>
        <row r="150">
          <cell r="D150" t="str">
            <v>COCAL</v>
          </cell>
          <cell r="G150" t="str">
            <v>ESCOLA AGROTECNICA DEP RIBEIRO MAGALHAES</v>
          </cell>
          <cell r="K150" t="str">
            <v>PALMEIRAIS</v>
          </cell>
        </row>
        <row r="151">
          <cell r="D151" t="str">
            <v>COCAL</v>
          </cell>
          <cell r="G151" t="str">
            <v>U. E. EMILIA SOARES ARAUJO</v>
          </cell>
          <cell r="K151" t="str">
            <v>PAQUETA</v>
          </cell>
        </row>
        <row r="152">
          <cell r="D152" t="str">
            <v>COCAL</v>
          </cell>
          <cell r="G152" t="str">
            <v>U. E. JOSE BASSON</v>
          </cell>
          <cell r="K152" t="str">
            <v>PARNAGUA</v>
          </cell>
        </row>
        <row r="153">
          <cell r="D153" t="str">
            <v>COCAL</v>
          </cell>
          <cell r="G153" t="str">
            <v>U. E. SAMUEL TUPINAMBA</v>
          </cell>
          <cell r="K153" t="str">
            <v>PARNAIBA</v>
          </cell>
        </row>
        <row r="154">
          <cell r="D154" t="str">
            <v>COCAL DE TELHA</v>
          </cell>
          <cell r="G154" t="str">
            <v>U. E. JOB DE MACEDO BRITO</v>
          </cell>
          <cell r="K154" t="str">
            <v>PASSAGEM FRANCA DO PI</v>
          </cell>
        </row>
        <row r="155">
          <cell r="D155" t="str">
            <v>COCAL DOS ALVES</v>
          </cell>
          <cell r="G155" t="str">
            <v>ENSINO MEDIO AUGUSTINHO BRANDAO</v>
          </cell>
          <cell r="K155" t="str">
            <v>PATOS DO PI</v>
          </cell>
        </row>
        <row r="156">
          <cell r="D156" t="str">
            <v>COIVARAS</v>
          </cell>
          <cell r="G156" t="str">
            <v>U. E. RAIMUNDO MARTINS</v>
          </cell>
          <cell r="K156" t="str">
            <v>PAU D'ARCO DO PI</v>
          </cell>
        </row>
        <row r="157">
          <cell r="D157" t="str">
            <v>COLONIA DO GURGUEIA</v>
          </cell>
          <cell r="G157" t="str">
            <v>ESCOLA AGROTECNICA DA FAMILIA AGRICOLA DO GURGUEIA</v>
          </cell>
          <cell r="K157" t="str">
            <v>PAULISTANA</v>
          </cell>
        </row>
        <row r="158">
          <cell r="D158" t="str">
            <v>COLONIA DO GURGUEIA</v>
          </cell>
          <cell r="G158" t="str">
            <v>U. E. AGOSTINHO REIS</v>
          </cell>
          <cell r="K158" t="str">
            <v>PAVUSSU</v>
          </cell>
        </row>
        <row r="159">
          <cell r="D159" t="str">
            <v>COLONIA DO PI</v>
          </cell>
          <cell r="G159" t="str">
            <v>GINASIO ESTADUAL DR JOSE GUSMAO</v>
          </cell>
          <cell r="K159" t="str">
            <v>PEDRO II</v>
          </cell>
        </row>
        <row r="160">
          <cell r="D160" t="str">
            <v>CONCEICAO DO CANINDE</v>
          </cell>
          <cell r="G160" t="str">
            <v>U. E. CELESTINO FILHO</v>
          </cell>
          <cell r="K160" t="str">
            <v>PEDRO LAURENTINO</v>
          </cell>
        </row>
        <row r="161">
          <cell r="D161" t="str">
            <v>CORONEL JOSE DIAS</v>
          </cell>
          <cell r="G161" t="str">
            <v>U. E. PROFESSORA RAQUEL FERREIRA DE OLIVEIRA</v>
          </cell>
          <cell r="K161" t="str">
            <v>PICOS</v>
          </cell>
        </row>
        <row r="162">
          <cell r="D162" t="str">
            <v>CORRENTE</v>
          </cell>
          <cell r="G162" t="str">
            <v>U. E.  PROFESSOR JOAQUIM NOGUEIRA PARNAGUA</v>
          </cell>
          <cell r="K162" t="str">
            <v>PIMENTEIRAS</v>
          </cell>
        </row>
        <row r="163">
          <cell r="D163" t="str">
            <v>CORRENTE</v>
          </cell>
          <cell r="G163" t="str">
            <v>U. E. CEL JUSTINO CAVALCANTE BARROS</v>
          </cell>
          <cell r="K163" t="str">
            <v>PIO IX</v>
          </cell>
        </row>
        <row r="164">
          <cell r="D164" t="str">
            <v>CORRENTE</v>
          </cell>
          <cell r="G164" t="str">
            <v>U. E. DES JOAO PACHECO CAVALCANTE</v>
          </cell>
          <cell r="K164" t="str">
            <v>PIRACURUCA</v>
          </cell>
        </row>
        <row r="165">
          <cell r="D165" t="str">
            <v>CORRENTE</v>
          </cell>
          <cell r="G165" t="str">
            <v>U. E. DR DIONISIO RODRIGUES NOGUEIRA</v>
          </cell>
          <cell r="K165" t="str">
            <v>PIRIPIRI</v>
          </cell>
        </row>
        <row r="166">
          <cell r="D166" t="str">
            <v>CORRENTE</v>
          </cell>
          <cell r="G166" t="str">
            <v>U. E. JOAQUIM ANTONIO LUSTOSA</v>
          </cell>
          <cell r="K166" t="str">
            <v>PORTO</v>
          </cell>
        </row>
        <row r="167">
          <cell r="D167" t="str">
            <v>CORRENTE</v>
          </cell>
          <cell r="G167" t="str">
            <v>U. E. MANOEL DA CUNHA</v>
          </cell>
          <cell r="K167" t="str">
            <v>PORTO ALEGRE DO PI</v>
          </cell>
        </row>
        <row r="168">
          <cell r="D168" t="str">
            <v>CORRENTE</v>
          </cell>
          <cell r="G168" t="str">
            <v>U. E. MARQUES DE PARANAGUA</v>
          </cell>
          <cell r="K168" t="str">
            <v>PRATA DO PI</v>
          </cell>
        </row>
        <row r="169">
          <cell r="D169" t="str">
            <v>CRISTALANDIA DO PI</v>
          </cell>
          <cell r="G169" t="str">
            <v>U. E. CEL JOSE NOGUEIRA</v>
          </cell>
          <cell r="K169" t="str">
            <v>QUEIMADA NOVA</v>
          </cell>
        </row>
        <row r="170">
          <cell r="D170" t="str">
            <v>CRISTALANDIA DO PI</v>
          </cell>
          <cell r="G170" t="str">
            <v>U. E. OBERLIM DA CUNHA NOGUEIRA</v>
          </cell>
          <cell r="K170" t="str">
            <v>REDENCAO DO GURGUEIA</v>
          </cell>
        </row>
        <row r="171">
          <cell r="D171" t="str">
            <v>CRISTINO CASTRO</v>
          </cell>
          <cell r="G171" t="str">
            <v>CENTRO EDUCACIONAL INTEGRADO ADENAUER</v>
          </cell>
          <cell r="K171" t="str">
            <v>REGENERACAO</v>
          </cell>
        </row>
        <row r="172">
          <cell r="D172" t="str">
            <v>CRISTINO CASTRO</v>
          </cell>
          <cell r="G172" t="str">
            <v>U. E. ARSENIO SANTOS</v>
          </cell>
          <cell r="K172" t="str">
            <v>RIACHO FRIO</v>
          </cell>
        </row>
        <row r="173">
          <cell r="D173" t="str">
            <v>CRISTINO CASTRO</v>
          </cell>
          <cell r="G173" t="str">
            <v>U. E. JOAQUIM PARENTE</v>
          </cell>
          <cell r="K173" t="str">
            <v>RIBEIRA DO PI</v>
          </cell>
        </row>
        <row r="174">
          <cell r="D174" t="str">
            <v>CRISTINO CASTRO</v>
          </cell>
          <cell r="G174" t="str">
            <v>U. E. JOSE FRANCISCO DE MIRANDA</v>
          </cell>
          <cell r="K174" t="str">
            <v>RIBEIRO GONCALVES</v>
          </cell>
        </row>
        <row r="175">
          <cell r="D175" t="str">
            <v>CURIMATA</v>
          </cell>
          <cell r="G175" t="str">
            <v>U. E. ALIRIO GUERRA DE MACEDO</v>
          </cell>
          <cell r="K175" t="str">
            <v>RIO DO PIAUI</v>
          </cell>
        </row>
        <row r="176">
          <cell r="D176" t="str">
            <v>CURIMATA</v>
          </cell>
          <cell r="G176" t="str">
            <v>U. E. DES AMARAL</v>
          </cell>
          <cell r="K176" t="str">
            <v>S GONCALO DO GURGUEIA</v>
          </cell>
        </row>
        <row r="177">
          <cell r="D177" t="str">
            <v>CURRAIS</v>
          </cell>
          <cell r="G177" t="str">
            <v>CENTRO DE ENSINO MEDIO DE CURRAIS</v>
          </cell>
          <cell r="K177" t="str">
            <v>S MIGUEL DA BAIXA GRANDE</v>
          </cell>
        </row>
        <row r="178">
          <cell r="D178" t="str">
            <v>CURRAL NOVO DO PI</v>
          </cell>
          <cell r="G178" t="str">
            <v>U. E. SAO FRANCISCO DE ASSIS</v>
          </cell>
          <cell r="K178" t="str">
            <v>SANTA CRUZ DO PI</v>
          </cell>
        </row>
        <row r="179">
          <cell r="D179" t="str">
            <v>CURRALINHOS</v>
          </cell>
          <cell r="G179" t="str">
            <v>U. E. MENINO JOAO PEDRO</v>
          </cell>
          <cell r="K179" t="str">
            <v>SANTA CRUZ DOS MILAGRES</v>
          </cell>
        </row>
        <row r="180">
          <cell r="D180" t="str">
            <v>DEMERVAL LOBAO</v>
          </cell>
          <cell r="G180" t="str">
            <v>U. E. ANTONIETA RIBEIRO MORAES</v>
          </cell>
          <cell r="K180" t="str">
            <v>SANTA FILOMENA</v>
          </cell>
        </row>
        <row r="181">
          <cell r="D181" t="str">
            <v>DEMERVAL LOBAO</v>
          </cell>
          <cell r="G181" t="str">
            <v>U. E. DOMINGOS ALVES DA COSTA</v>
          </cell>
          <cell r="K181" t="str">
            <v>SANTA LUZ</v>
          </cell>
        </row>
        <row r="182">
          <cell r="D182" t="str">
            <v>DEMERVAL LOBAO</v>
          </cell>
          <cell r="G182" t="str">
            <v>U. E. GIVALDO MORAES</v>
          </cell>
          <cell r="K182" t="str">
            <v>SANTA ROSA DO PI</v>
          </cell>
        </row>
        <row r="183">
          <cell r="D183" t="str">
            <v>DEMERVAL LOBAO</v>
          </cell>
          <cell r="G183" t="str">
            <v>U. E. JACOB BARBOSA</v>
          </cell>
          <cell r="K183" t="str">
            <v>SANTANA DO PI</v>
          </cell>
        </row>
        <row r="184">
          <cell r="D184" t="str">
            <v>DEMERVAL LOBAO</v>
          </cell>
          <cell r="G184" t="str">
            <v>U. E. VICENTE DE OLIVEIRA LOPES</v>
          </cell>
          <cell r="K184" t="str">
            <v>SANTO ANTONIO DE LISBOA</v>
          </cell>
        </row>
        <row r="185">
          <cell r="D185" t="str">
            <v>DIRCEU ARCOVERDE</v>
          </cell>
          <cell r="G185" t="str">
            <v>U. E. DR BARROSO</v>
          </cell>
          <cell r="K185" t="str">
            <v>SANTO INACIO DO PI</v>
          </cell>
        </row>
        <row r="186">
          <cell r="D186" t="str">
            <v>DOM EXPEDITO LOPES</v>
          </cell>
          <cell r="G186" t="str">
            <v>U. E. DR JOAO CARVALHO</v>
          </cell>
          <cell r="K186" t="str">
            <v>SAO BRAZ DO PI</v>
          </cell>
        </row>
        <row r="187">
          <cell r="D187" t="str">
            <v>DOM EXPEDITO LOPES</v>
          </cell>
          <cell r="G187" t="str">
            <v>U. E. FRUTUOSO ALVES DO VALE</v>
          </cell>
          <cell r="K187" t="str">
            <v>SAO FCO DE ASSIS DO PI</v>
          </cell>
        </row>
        <row r="188">
          <cell r="D188" t="str">
            <v>DOM INOCENCIO</v>
          </cell>
          <cell r="G188" t="str">
            <v>U. E. DOM INOCENCIO</v>
          </cell>
          <cell r="K188" t="str">
            <v>SAO FELIX DO PI</v>
          </cell>
        </row>
        <row r="189">
          <cell r="D189" t="str">
            <v>DOM INOCENCIO</v>
          </cell>
          <cell r="G189" t="str">
            <v>U. E. MARIA DE OLIVEIRA RODRIGUES</v>
          </cell>
          <cell r="K189" t="str">
            <v>SAO FRANCISCO DO PIAUI</v>
          </cell>
        </row>
        <row r="190">
          <cell r="D190" t="str">
            <v>DOMINGOS MOURAO</v>
          </cell>
          <cell r="G190" t="str">
            <v>U. E. MARIA ISAIAS DE JESUS</v>
          </cell>
          <cell r="K190" t="str">
            <v>SAO GONCALO DO PI</v>
          </cell>
        </row>
        <row r="191">
          <cell r="D191" t="str">
            <v>ELESBAO VELOSO</v>
          </cell>
          <cell r="G191" t="str">
            <v>U. E. BENEDITO PORTELA LEAL</v>
          </cell>
          <cell r="K191" t="str">
            <v>SAO JOAO DA CANABRAVA</v>
          </cell>
        </row>
        <row r="192">
          <cell r="D192" t="str">
            <v>ELESBAO VELOSO</v>
          </cell>
          <cell r="G192" t="str">
            <v>U. E. JOSE MARTINS</v>
          </cell>
          <cell r="K192" t="str">
            <v>SAO JOAO DA FRONTEIRA</v>
          </cell>
        </row>
        <row r="193">
          <cell r="D193" t="str">
            <v>ELESBAO VELOSO</v>
          </cell>
          <cell r="G193" t="str">
            <v>U. E. MOISES LIMA VERDE</v>
          </cell>
          <cell r="K193" t="str">
            <v>SAO JOAO DA SERRA</v>
          </cell>
        </row>
        <row r="194">
          <cell r="D194" t="str">
            <v>ELESBAO VELOSO</v>
          </cell>
          <cell r="G194" t="str">
            <v>U. E. RAIMUNDO LOPES DA SILVA</v>
          </cell>
          <cell r="K194" t="str">
            <v>SAO JOAO DA VARJOTA</v>
          </cell>
        </row>
        <row r="195">
          <cell r="D195" t="str">
            <v>ELISEU MARTINS</v>
          </cell>
          <cell r="G195" t="str">
            <v>GINASIO ESTADUAL NOSSA SENHORA DE FATIMA</v>
          </cell>
          <cell r="K195" t="str">
            <v>SAO JOAO DO ARRAIAL</v>
          </cell>
        </row>
        <row r="196">
          <cell r="D196" t="str">
            <v>ELISEU MARTINS</v>
          </cell>
          <cell r="G196" t="str">
            <v>U. E. NOSSA SENHORA DE FATIMA</v>
          </cell>
          <cell r="K196" t="str">
            <v>SAO JOAO DO PI</v>
          </cell>
        </row>
        <row r="197">
          <cell r="D197" t="str">
            <v>ESPERANTINA</v>
          </cell>
          <cell r="G197" t="str">
            <v>U. E. ESTADO DA PARAIBA</v>
          </cell>
          <cell r="K197" t="str">
            <v>SAO JOSE DO DIVINO</v>
          </cell>
        </row>
        <row r="198">
          <cell r="D198" t="str">
            <v>ESPERANTINA</v>
          </cell>
          <cell r="G198" t="str">
            <v>U. E. JOSE NOGUEIRA DE AGUIAR</v>
          </cell>
          <cell r="K198" t="str">
            <v>SAO JOSE DO PEIXE</v>
          </cell>
        </row>
        <row r="199">
          <cell r="D199" t="str">
            <v>ESPERANTINA</v>
          </cell>
          <cell r="G199" t="str">
            <v>U. E. LEONARDO DAS DORES</v>
          </cell>
          <cell r="K199" t="str">
            <v>SAO JOSE DO PI</v>
          </cell>
        </row>
        <row r="200">
          <cell r="D200" t="str">
            <v>ESPERANTINA</v>
          </cell>
          <cell r="G200" t="str">
            <v>U. E. MARIA DO AMPARO OLIVEIRA</v>
          </cell>
          <cell r="K200" t="str">
            <v>SAO JULIAO</v>
          </cell>
        </row>
        <row r="201">
          <cell r="D201" t="str">
            <v>ESPERANTINA</v>
          </cell>
          <cell r="G201" t="str">
            <v>U. E. PETRONIO PORTELA</v>
          </cell>
          <cell r="K201" t="str">
            <v>SAO LOURENCO DO PI</v>
          </cell>
        </row>
        <row r="202">
          <cell r="D202" t="str">
            <v>ESPERANTINA</v>
          </cell>
          <cell r="G202" t="str">
            <v>U. E. SAO RAIMUNDO NONATO</v>
          </cell>
          <cell r="K202" t="str">
            <v>SAO LUIS DO PI</v>
          </cell>
        </row>
        <row r="203">
          <cell r="D203" t="str">
            <v>FARTURA DO PI</v>
          </cell>
          <cell r="G203" t="str">
            <v>U. E. AREOLINO F BRAGA</v>
          </cell>
          <cell r="K203" t="str">
            <v>SAO MIGUEL DO FIDALGO</v>
          </cell>
        </row>
        <row r="204">
          <cell r="D204" t="str">
            <v>FLORES DO PIAUI</v>
          </cell>
          <cell r="G204" t="str">
            <v>U. E. PROFESSORA AGDA GONZAGA</v>
          </cell>
          <cell r="K204" t="str">
            <v>SAO MIGUEL DO TAPUIO</v>
          </cell>
        </row>
        <row r="205">
          <cell r="D205" t="str">
            <v>FLORES DO PIAUI</v>
          </cell>
          <cell r="G205" t="str">
            <v>U. E. SANTO ANTONIO</v>
          </cell>
          <cell r="K205" t="str">
            <v>SAO PEDRO DO PI</v>
          </cell>
        </row>
        <row r="206">
          <cell r="D206" t="str">
            <v>FLORESTA DO PI</v>
          </cell>
          <cell r="G206" t="str">
            <v>U. E. WILSON MARTINS NUNES FILHO</v>
          </cell>
          <cell r="K206" t="str">
            <v>SAO RAIMUNDO NONATO</v>
          </cell>
        </row>
        <row r="207">
          <cell r="D207" t="str">
            <v>FLORIANO</v>
          </cell>
          <cell r="G207" t="str">
            <v>CENTRO DE ATENDIMENTO EDUCACIONAL ESPECIALIZADO AGRONOMO PARENTES</v>
          </cell>
          <cell r="K207" t="str">
            <v>SEBASTIAO BARROS</v>
          </cell>
        </row>
        <row r="208">
          <cell r="D208" t="str">
            <v>FLORIANO</v>
          </cell>
          <cell r="G208" t="str">
            <v>CENTRO DE EDUCACAO DE JOVENS ADULTOS PROFESSORA SOCORRO MENDES</v>
          </cell>
          <cell r="K208" t="str">
            <v>SEBASTIAO LEAL</v>
          </cell>
        </row>
        <row r="209">
          <cell r="D209" t="str">
            <v>FLORIANO</v>
          </cell>
          <cell r="G209" t="str">
            <v>ESCOLA TECNICA ESTADUAL CALISTO LOBO</v>
          </cell>
          <cell r="K209" t="str">
            <v>SIGEFREDO PACHECO</v>
          </cell>
        </row>
        <row r="210">
          <cell r="D210" t="str">
            <v>FLORIANO</v>
          </cell>
          <cell r="G210" t="str">
            <v>U. E. BUCAR NETO</v>
          </cell>
          <cell r="K210" t="str">
            <v>SIMOES</v>
          </cell>
        </row>
        <row r="211">
          <cell r="D211" t="str">
            <v>FLORIANO</v>
          </cell>
          <cell r="G211" t="str">
            <v>U. E. DJALMA NUNES</v>
          </cell>
          <cell r="K211" t="str">
            <v>SIMPLICIO MENDES</v>
          </cell>
        </row>
        <row r="212">
          <cell r="D212" t="str">
            <v>FLORIANO</v>
          </cell>
          <cell r="G212" t="str">
            <v>U. E. FAUZER BUCAR</v>
          </cell>
          <cell r="K212" t="str">
            <v>SOCORRO DO PI</v>
          </cell>
        </row>
        <row r="213">
          <cell r="D213" t="str">
            <v>FLORIANO</v>
          </cell>
          <cell r="G213" t="str">
            <v>U. E. JACOB DEMES</v>
          </cell>
          <cell r="K213" t="str">
            <v>Sto ANTONIO DOS MILAGRES</v>
          </cell>
        </row>
        <row r="214">
          <cell r="D214" t="str">
            <v>FLORIANO</v>
          </cell>
          <cell r="G214" t="str">
            <v>U. E. MIRTES DEMES</v>
          </cell>
          <cell r="K214" t="str">
            <v>SUSSUAPARA</v>
          </cell>
        </row>
        <row r="215">
          <cell r="D215" t="str">
            <v>FLORIANO</v>
          </cell>
          <cell r="G215" t="str">
            <v>U. E. MONSENHOR LINDOLFO UCHOA</v>
          </cell>
          <cell r="K215" t="str">
            <v>TAMBORIL DO PI</v>
          </cell>
        </row>
        <row r="216">
          <cell r="D216" t="str">
            <v>FLORIANO</v>
          </cell>
          <cell r="G216" t="str">
            <v>U. E. ODORICO CASTELO BRANCO</v>
          </cell>
          <cell r="K216" t="str">
            <v>TANQUE DO PI</v>
          </cell>
        </row>
        <row r="217">
          <cell r="D217" t="str">
            <v>FLORIANO</v>
          </cell>
          <cell r="G217" t="str">
            <v>U. E. OSVALDO DA COSTA E SILVA</v>
          </cell>
          <cell r="K217" t="str">
            <v>TERESINA</v>
          </cell>
        </row>
        <row r="218">
          <cell r="D218" t="str">
            <v>FLORIANO</v>
          </cell>
          <cell r="G218" t="str">
            <v>U. E. RIBEIRO GONCALVES</v>
          </cell>
          <cell r="K218" t="str">
            <v>UNIAO</v>
          </cell>
        </row>
        <row r="219">
          <cell r="D219" t="str">
            <v>FLORIANO</v>
          </cell>
          <cell r="G219" t="str">
            <v>U. E. ZEZINHO VASCONCELOS</v>
          </cell>
          <cell r="K219" t="str">
            <v>URUCUI</v>
          </cell>
        </row>
        <row r="220">
          <cell r="D220" t="str">
            <v>FRANCINOPOLIS</v>
          </cell>
          <cell r="G220" t="str">
            <v>U. E. LUIS DE CASTRO</v>
          </cell>
          <cell r="K220" t="str">
            <v>VALENCA DO PI</v>
          </cell>
        </row>
        <row r="221">
          <cell r="D221" t="str">
            <v>FRANCISCO AYRES</v>
          </cell>
          <cell r="G221" t="str">
            <v>U. E. JOAO PEREIRA DE SOUSA</v>
          </cell>
          <cell r="K221" t="str">
            <v>VARZEA BRANCA</v>
          </cell>
        </row>
        <row r="222">
          <cell r="D222" t="str">
            <v>FRANCISCO AYRES</v>
          </cell>
          <cell r="G222" t="str">
            <v>U. E. MARIA AYRES LIMA</v>
          </cell>
          <cell r="K222" t="str">
            <v>VARZEA GRANDE</v>
          </cell>
        </row>
        <row r="223">
          <cell r="D223" t="str">
            <v>FRANCISCO MACEDO</v>
          </cell>
          <cell r="G223" t="str">
            <v>U. E. MARIA NEUSA DE SOUSA</v>
          </cell>
          <cell r="K223" t="str">
            <v>VERA MENDES</v>
          </cell>
        </row>
        <row r="224">
          <cell r="D224" t="str">
            <v>FRANCISCO SANTOS</v>
          </cell>
          <cell r="G224" t="str">
            <v>U. E. FRANCO RODRIGUES</v>
          </cell>
          <cell r="K224" t="str">
            <v>VILA NOVA DO PI</v>
          </cell>
        </row>
        <row r="225">
          <cell r="D225" t="str">
            <v>FRANCISCO SANTOS</v>
          </cell>
          <cell r="G225" t="str">
            <v>U. E. LEDA SANTOS</v>
          </cell>
          <cell r="K225" t="str">
            <v>WALL FERRAZ</v>
          </cell>
        </row>
        <row r="226">
          <cell r="D226" t="str">
            <v>FRONTEIRAS</v>
          </cell>
          <cell r="G226" t="str">
            <v>CEEP JOAO MARTINS DO REGO</v>
          </cell>
        </row>
        <row r="227">
          <cell r="D227" t="str">
            <v>FRONTEIRAS</v>
          </cell>
          <cell r="G227" t="str">
            <v>U. E. FRANCISCA PEREIRA DE S MORAIS</v>
          </cell>
          <cell r="K227"/>
        </row>
        <row r="228">
          <cell r="D228" t="str">
            <v>GEMINIANO</v>
          </cell>
          <cell r="G228" t="str">
            <v>ESCOLA  ESTADUAL PEDRO EVANGELISTA CAMINHA</v>
          </cell>
          <cell r="K228"/>
        </row>
        <row r="229">
          <cell r="D229" t="str">
            <v>GILBUES</v>
          </cell>
          <cell r="G229" t="str">
            <v>U. E. FAUSTO LUSTOSA</v>
          </cell>
          <cell r="K229"/>
        </row>
        <row r="230">
          <cell r="D230" t="str">
            <v>GILBUES</v>
          </cell>
          <cell r="G230" t="str">
            <v>U. E. LUSTOSA SOBRINHO</v>
          </cell>
          <cell r="K230"/>
        </row>
        <row r="231">
          <cell r="D231" t="str">
            <v>GUADALUPE</v>
          </cell>
          <cell r="G231" t="str">
            <v>U. E. CARLOS FRANCO</v>
          </cell>
          <cell r="K231"/>
        </row>
        <row r="232">
          <cell r="D232" t="str">
            <v>GUADALUPE</v>
          </cell>
          <cell r="G232" t="str">
            <v>U. E. JOAO PINHEIRO</v>
          </cell>
          <cell r="K232"/>
        </row>
        <row r="233">
          <cell r="D233" t="str">
            <v>GUADALUPE</v>
          </cell>
          <cell r="G233" t="str">
            <v>U. E. JOSE DO EGITO COELHO SOBRINHO</v>
          </cell>
          <cell r="K233"/>
        </row>
        <row r="234">
          <cell r="D234" t="str">
            <v>GUARIBAS</v>
          </cell>
          <cell r="G234" t="str">
            <v>U. E. PAULO FREIRE</v>
          </cell>
          <cell r="K234"/>
        </row>
        <row r="235">
          <cell r="D235" t="str">
            <v>HUGO NAPOLEAO</v>
          </cell>
          <cell r="G235" t="str">
            <v>U. E. ANTONIO FREITAS</v>
          </cell>
          <cell r="K235"/>
        </row>
        <row r="236">
          <cell r="D236" t="str">
            <v>HUGO NAPOLEAO</v>
          </cell>
          <cell r="G236" t="str">
            <v>U. E. JOAO PITOMBEIRA</v>
          </cell>
          <cell r="K236"/>
        </row>
        <row r="237">
          <cell r="D237" t="str">
            <v>ILHA GRANDE</v>
          </cell>
          <cell r="G237" t="str">
            <v>ESCOLA MENINO DEUS</v>
          </cell>
          <cell r="K237"/>
        </row>
        <row r="238">
          <cell r="D238" t="str">
            <v>ILHA GRANDE</v>
          </cell>
          <cell r="G238" t="str">
            <v>U. E. JONAS CORREIA</v>
          </cell>
          <cell r="K238"/>
        </row>
        <row r="239">
          <cell r="D239" t="str">
            <v>ILHA GRANDE</v>
          </cell>
          <cell r="G239" t="str">
            <v>U. E. MAROCAS LIMA</v>
          </cell>
          <cell r="K239"/>
        </row>
        <row r="240">
          <cell r="D240" t="str">
            <v>INHUMA</v>
          </cell>
          <cell r="G240" t="str">
            <v>U. E. ANTONIO DE DEUS CARVALHO</v>
          </cell>
          <cell r="K240"/>
        </row>
        <row r="241">
          <cell r="D241" t="str">
            <v>INHUMA</v>
          </cell>
          <cell r="G241" t="str">
            <v>U. E. JOAO AMILTON FERREIRA</v>
          </cell>
          <cell r="K241"/>
        </row>
        <row r="242">
          <cell r="D242" t="str">
            <v>INHUMA</v>
          </cell>
          <cell r="G242" t="str">
            <v>U. E. JOAO DE DEUS CARVALHO</v>
          </cell>
          <cell r="K242"/>
        </row>
        <row r="243">
          <cell r="D243" t="str">
            <v>INHUMA</v>
          </cell>
          <cell r="G243" t="str">
            <v>U. E. JOAO DE SOUSA LEAL</v>
          </cell>
          <cell r="K243"/>
        </row>
        <row r="244">
          <cell r="D244" t="str">
            <v>INHUMA</v>
          </cell>
          <cell r="G244" t="str">
            <v>U. E. MANOEL FERREIRA BARBOSA DE MACEDO</v>
          </cell>
          <cell r="K244"/>
        </row>
        <row r="245">
          <cell r="D245" t="str">
            <v>IPIRANGA DO PI</v>
          </cell>
          <cell r="G245" t="str">
            <v>U. E. 7 DE SETEMBRO</v>
          </cell>
          <cell r="K245"/>
        </row>
        <row r="246">
          <cell r="D246" t="str">
            <v>IPIRANGA DO PI</v>
          </cell>
          <cell r="G246" t="str">
            <v>U. E. DOM JOAQUIM R DO REGO</v>
          </cell>
          <cell r="K246"/>
        </row>
        <row r="247">
          <cell r="D247" t="str">
            <v>IPIRANGA DO PI</v>
          </cell>
          <cell r="G247" t="str">
            <v>U. E. MANOEL RIBEIRO</v>
          </cell>
          <cell r="K247"/>
        </row>
        <row r="248">
          <cell r="D248" t="str">
            <v>IPIRANGA DO PI</v>
          </cell>
          <cell r="G248" t="str">
            <v>U. E. MONSENHOR LOPES</v>
          </cell>
          <cell r="K248"/>
        </row>
        <row r="249">
          <cell r="D249" t="str">
            <v>ISAIAS COELHO</v>
          </cell>
          <cell r="G249" t="str">
            <v>U. E. DANIEL GOMES</v>
          </cell>
          <cell r="K249"/>
        </row>
        <row r="250">
          <cell r="D250" t="str">
            <v>ISAIAS COELHO</v>
          </cell>
          <cell r="G250" t="str">
            <v>U. E. LUIS UBIRACI DE CARVALHO</v>
          </cell>
          <cell r="K250"/>
        </row>
        <row r="251">
          <cell r="D251" t="str">
            <v>ITAINOPOLIS</v>
          </cell>
          <cell r="G251" t="str">
            <v>U. E. ALVARO RODRIGUES DE ARAUJO</v>
          </cell>
          <cell r="K251"/>
        </row>
        <row r="252">
          <cell r="D252" t="str">
            <v>ITAINOPOLIS</v>
          </cell>
          <cell r="G252" t="str">
            <v>U. E. ENEAS MAIA NETO</v>
          </cell>
          <cell r="K252"/>
        </row>
        <row r="253">
          <cell r="D253" t="str">
            <v>ITAINOPOLIS</v>
          </cell>
          <cell r="G253" t="str">
            <v>U. E. MARIANO BORGES LEAL</v>
          </cell>
          <cell r="K253"/>
        </row>
        <row r="254">
          <cell r="D254" t="str">
            <v>ITAINOPOLIS</v>
          </cell>
          <cell r="G254" t="str">
            <v>U. E. PROFESSORA ALAYDE RODRIGUES</v>
          </cell>
          <cell r="K254"/>
        </row>
        <row r="255">
          <cell r="D255" t="str">
            <v>ITAUEIRA</v>
          </cell>
          <cell r="G255" t="str">
            <v>U. E. ANTONIO JOSE SARAIVA</v>
          </cell>
          <cell r="K255"/>
        </row>
        <row r="256">
          <cell r="D256" t="str">
            <v>ITAUEIRA</v>
          </cell>
          <cell r="G256" t="str">
            <v>U. E. MONSENHOR UCHOA</v>
          </cell>
          <cell r="K256"/>
        </row>
        <row r="257">
          <cell r="D257" t="str">
            <v>JACOBINA DO PI</v>
          </cell>
          <cell r="G257" t="str">
            <v>U. E. SEVERO ROCHA</v>
          </cell>
          <cell r="K257"/>
        </row>
        <row r="258">
          <cell r="D258" t="str">
            <v>JAICOS</v>
          </cell>
          <cell r="G258" t="str">
            <v>NEJA PROFESSORA MARIA G SILVA</v>
          </cell>
          <cell r="K258"/>
        </row>
        <row r="259">
          <cell r="D259" t="str">
            <v>JAICOS</v>
          </cell>
          <cell r="G259" t="str">
            <v>U. E. ANISIO DE ABREU</v>
          </cell>
          <cell r="K259"/>
        </row>
        <row r="260">
          <cell r="D260" t="str">
            <v>JAICOS</v>
          </cell>
          <cell r="G260" t="str">
            <v>U. E. FRUTUOSO JUSSELINO</v>
          </cell>
          <cell r="K260"/>
        </row>
        <row r="261">
          <cell r="D261" t="str">
            <v>JAICOS</v>
          </cell>
          <cell r="G261" t="str">
            <v>U. E. LILI SILVEIRA</v>
          </cell>
          <cell r="K261"/>
        </row>
        <row r="262">
          <cell r="D262" t="str">
            <v>JAICOS</v>
          </cell>
          <cell r="G262" t="str">
            <v>U. E. PROFESSOR MARIANO DA S NETO</v>
          </cell>
          <cell r="K262"/>
        </row>
        <row r="263">
          <cell r="D263" t="str">
            <v>JARDIM DO MULATO</v>
          </cell>
          <cell r="G263" t="str">
            <v>U. E. JOSE BORBA DE CARVALHO</v>
          </cell>
          <cell r="K263"/>
        </row>
        <row r="264">
          <cell r="D264" t="str">
            <v>JATOBA DO PI</v>
          </cell>
          <cell r="G264" t="str">
            <v>U. E. OSCAR GIL CASTELO BRANCO</v>
          </cell>
          <cell r="K264"/>
        </row>
        <row r="265">
          <cell r="D265" t="str">
            <v>JATOBA DO PI</v>
          </cell>
          <cell r="G265" t="str">
            <v>U. E. PROFESSOR FRANCISCO LUIS DE OLIVEIRA</v>
          </cell>
          <cell r="K265"/>
        </row>
        <row r="266">
          <cell r="D266" t="str">
            <v>JERUMENHA</v>
          </cell>
          <cell r="G266" t="str">
            <v>U. E. SEBASTIAO ROCHA LEAL</v>
          </cell>
          <cell r="K266"/>
        </row>
        <row r="267">
          <cell r="D267" t="str">
            <v>JERUMENHA</v>
          </cell>
          <cell r="G267" t="str">
            <v>U. E. VICENTE FONSECA</v>
          </cell>
          <cell r="K267"/>
        </row>
        <row r="268">
          <cell r="D268" t="str">
            <v>JOAO COSTA</v>
          </cell>
          <cell r="G268" t="str">
            <v>U. E. JOAQUIM MALAQUIAS</v>
          </cell>
          <cell r="K268"/>
        </row>
        <row r="269">
          <cell r="D269" t="str">
            <v>JOAQUIM PIRES</v>
          </cell>
          <cell r="G269" t="str">
            <v>U. E. DOROTEU SERTAO</v>
          </cell>
          <cell r="K269"/>
        </row>
        <row r="270">
          <cell r="D270" t="str">
            <v>JOAQUIM PIRES</v>
          </cell>
          <cell r="G270" t="str">
            <v>U. E. JOSE MENDES VASCONCELOS</v>
          </cell>
          <cell r="K270"/>
        </row>
        <row r="271">
          <cell r="D271" t="str">
            <v>JOAQUIM PIRES</v>
          </cell>
          <cell r="G271" t="str">
            <v>U. E. RAIMUNDO JOSE MONTEIRO</v>
          </cell>
          <cell r="K271"/>
        </row>
        <row r="272">
          <cell r="D272" t="str">
            <v>JOCA MARQUES</v>
          </cell>
          <cell r="G272" t="str">
            <v>U. E. LEDA NAPOLEAO</v>
          </cell>
          <cell r="K272"/>
        </row>
        <row r="273">
          <cell r="D273" t="str">
            <v>JOSE DE FREITAS</v>
          </cell>
          <cell r="G273" t="str">
            <v>CENTRO DE ALFABETIZACAO CARLOTA FREITAS</v>
          </cell>
          <cell r="K273"/>
        </row>
        <row r="274">
          <cell r="D274" t="str">
            <v>JOSE DE FREITAS</v>
          </cell>
          <cell r="G274" t="str">
            <v>CENTRO ESTADUAL EDUCAÇÃO PROFISSIONAL FIRMO JOSE DA CUNHA</v>
          </cell>
          <cell r="K274"/>
        </row>
        <row r="275">
          <cell r="D275" t="str">
            <v>JOSE DE FREITAS</v>
          </cell>
          <cell r="G275" t="str">
            <v>U. E. ANTONIO FREITAS</v>
          </cell>
          <cell r="K275"/>
        </row>
        <row r="276">
          <cell r="D276" t="str">
            <v>JOSE DE FREITAS</v>
          </cell>
          <cell r="G276" t="str">
            <v>U. E. FERDINAND FREITAS</v>
          </cell>
          <cell r="K276"/>
        </row>
        <row r="277">
          <cell r="D277" t="str">
            <v>JOSE DE FREITAS</v>
          </cell>
          <cell r="G277" t="str">
            <v>U. E. GOV PEDRO FREITAS</v>
          </cell>
          <cell r="K277"/>
        </row>
        <row r="278">
          <cell r="D278" t="str">
            <v>JOSE DE FREITAS</v>
          </cell>
          <cell r="G278" t="str">
            <v>U. E. LEVY CARVALHO</v>
          </cell>
          <cell r="K278"/>
        </row>
        <row r="279">
          <cell r="D279" t="str">
            <v>JOSE DE FREITAS</v>
          </cell>
          <cell r="G279" t="str">
            <v>U. E. PADRE SAMPAIO</v>
          </cell>
          <cell r="K279"/>
        </row>
        <row r="280">
          <cell r="D280" t="str">
            <v>JOSE DE FREITAS</v>
          </cell>
          <cell r="G280" t="str">
            <v>U. E. SENHOR CARVALHO</v>
          </cell>
          <cell r="K280"/>
        </row>
        <row r="281">
          <cell r="D281" t="str">
            <v>JUAZEIRO DO PI</v>
          </cell>
          <cell r="G281" t="str">
            <v>U. E. DE JOAO ALVES DE MACEDO FILHO</v>
          </cell>
          <cell r="K281"/>
        </row>
        <row r="282">
          <cell r="D282" t="str">
            <v>JULIO BORGES</v>
          </cell>
          <cell r="G282" t="str">
            <v>U. E. BENEDITO OLIVEIRA</v>
          </cell>
          <cell r="K282"/>
        </row>
        <row r="283">
          <cell r="D283" t="str">
            <v>JUREMA</v>
          </cell>
          <cell r="G283" t="str">
            <v>U. E. ENSINO MEDIO DE JUREMA</v>
          </cell>
          <cell r="K283"/>
        </row>
        <row r="284">
          <cell r="D284" t="str">
            <v>LAGOA ALEGRE</v>
          </cell>
          <cell r="G284" t="str">
            <v>U. E. ELON MACHADO MOITA</v>
          </cell>
          <cell r="K284"/>
        </row>
        <row r="285">
          <cell r="D285" t="str">
            <v>LAGOA DE SAO FRANCISCO</v>
          </cell>
          <cell r="G285" t="str">
            <v>U. E. ARTUR GONCALVES DE SOUSA</v>
          </cell>
          <cell r="K285"/>
        </row>
        <row r="286">
          <cell r="D286" t="str">
            <v>LAGOA DO BARRO DO PI</v>
          </cell>
          <cell r="G286" t="str">
            <v>U. E. ISABEL RIBEIRO DE JESUS</v>
          </cell>
          <cell r="K286"/>
        </row>
        <row r="287">
          <cell r="D287" t="str">
            <v>LAGOA DO PI</v>
          </cell>
          <cell r="G287" t="str">
            <v>U. E. FRANCISCO LUIS DE MORAES</v>
          </cell>
          <cell r="K287"/>
        </row>
        <row r="288">
          <cell r="D288" t="str">
            <v>LAGOA DO SITIO</v>
          </cell>
          <cell r="G288" t="str">
            <v>U. E. MARIANO RABELO DE SEPULVIDA</v>
          </cell>
          <cell r="K288"/>
        </row>
        <row r="289">
          <cell r="D289" t="str">
            <v>LAGOINHA DO PI</v>
          </cell>
          <cell r="G289" t="str">
            <v>U. E. MOISANIEL ALVES DE SOUSA</v>
          </cell>
          <cell r="K289"/>
        </row>
        <row r="290">
          <cell r="D290" t="str">
            <v>LANDRI SALES</v>
          </cell>
          <cell r="G290" t="str">
            <v>U. E.  DR JOSE PINHEIRO MACHADO</v>
          </cell>
          <cell r="K290"/>
        </row>
        <row r="291">
          <cell r="D291" t="str">
            <v>LANDRI SALES</v>
          </cell>
          <cell r="G291" t="str">
            <v>U. E.  MARQUES DA ROCHA</v>
          </cell>
          <cell r="K291"/>
        </row>
        <row r="292">
          <cell r="D292" t="str">
            <v>LUIS CORREIA</v>
          </cell>
          <cell r="G292" t="str">
            <v>U. E. MANOEL RODRIGUES VIEIRA</v>
          </cell>
          <cell r="K292"/>
        </row>
        <row r="293">
          <cell r="D293" t="str">
            <v>LUIS CORREIA</v>
          </cell>
          <cell r="G293" t="str">
            <v>U. E. PEDRO II</v>
          </cell>
          <cell r="K293"/>
        </row>
        <row r="294">
          <cell r="D294" t="str">
            <v>LUIS CORREIA</v>
          </cell>
          <cell r="G294" t="str">
            <v>U. E. PROFESSORA ADALGISA VIEIRA</v>
          </cell>
          <cell r="K294"/>
        </row>
        <row r="295">
          <cell r="D295" t="str">
            <v>LUIS CORREIA</v>
          </cell>
          <cell r="G295" t="str">
            <v>U. E. RAIMUNDO MIRANDA DE BRITO</v>
          </cell>
          <cell r="K295"/>
        </row>
        <row r="296">
          <cell r="D296" t="str">
            <v>LUIS CORREIA</v>
          </cell>
          <cell r="G296" t="str">
            <v>U. E. RICARDO AUGUSTO VELOSO</v>
          </cell>
          <cell r="K296"/>
        </row>
        <row r="297">
          <cell r="D297" t="str">
            <v>LUIS CORREIA</v>
          </cell>
          <cell r="G297" t="str">
            <v>U. E. ZULMIRA XAVIER</v>
          </cell>
          <cell r="K297"/>
        </row>
        <row r="298">
          <cell r="D298" t="str">
            <v>LUZILANDIA</v>
          </cell>
          <cell r="G298" t="str">
            <v>NEJA-U. E. JOSE LOPES DE ARAUJO</v>
          </cell>
          <cell r="K298"/>
        </row>
        <row r="299">
          <cell r="D299" t="str">
            <v>LUZILANDIA</v>
          </cell>
          <cell r="G299" t="str">
            <v>U. E. FRANCISCO CARVALHO</v>
          </cell>
          <cell r="K299"/>
        </row>
        <row r="300">
          <cell r="D300" t="str">
            <v>LUZILANDIA</v>
          </cell>
          <cell r="G300" t="str">
            <v>U. E. JOAO DE ASSIS MARQUES</v>
          </cell>
          <cell r="K300"/>
        </row>
        <row r="301">
          <cell r="D301" t="str">
            <v>LUZILANDIA</v>
          </cell>
          <cell r="G301" t="str">
            <v>U. E. JOAO FRANCISCO</v>
          </cell>
          <cell r="K301"/>
        </row>
        <row r="302">
          <cell r="D302" t="str">
            <v>LUZILANDIA</v>
          </cell>
          <cell r="G302" t="str">
            <v>U. E. LUIS TEIXEIRA</v>
          </cell>
          <cell r="K302"/>
        </row>
        <row r="303">
          <cell r="D303" t="str">
            <v>LUZILANDIA</v>
          </cell>
          <cell r="G303" t="str">
            <v>U. E. PROFESSORA CLEONICE DE CASTRO TELES</v>
          </cell>
          <cell r="K303"/>
        </row>
        <row r="304">
          <cell r="D304" t="str">
            <v>MADEIRO</v>
          </cell>
          <cell r="G304" t="str">
            <v>U. E. SANTA TERESINHA</v>
          </cell>
          <cell r="K304"/>
        </row>
        <row r="305">
          <cell r="D305" t="str">
            <v>MANOEL EMIDIO</v>
          </cell>
          <cell r="G305" t="str">
            <v>U. E. ANTONIO BORGES LEAL</v>
          </cell>
          <cell r="K305"/>
        </row>
        <row r="306">
          <cell r="D306" t="str">
            <v>MANOEL EMIDIO</v>
          </cell>
          <cell r="G306" t="str">
            <v>U. E. MANOEL EMIDIO ALVES P.DA ROCHA</v>
          </cell>
          <cell r="K306"/>
        </row>
        <row r="307">
          <cell r="D307" t="str">
            <v>MARCOLANDIA</v>
          </cell>
          <cell r="G307" t="str">
            <v>U. E. COSMA RAMOS DE SOUSA</v>
          </cell>
          <cell r="K307"/>
        </row>
        <row r="308">
          <cell r="D308" t="str">
            <v>MARCOS PARENTE</v>
          </cell>
          <cell r="G308" t="str">
            <v>U. E.  FLORIANA GOMES DA FONSECA</v>
          </cell>
          <cell r="K308"/>
        </row>
        <row r="309">
          <cell r="D309" t="str">
            <v>MARCOS PARENTE</v>
          </cell>
          <cell r="G309" t="str">
            <v>U. E.  JOAO MARTINS</v>
          </cell>
          <cell r="K309"/>
        </row>
        <row r="310">
          <cell r="D310" t="str">
            <v>MASSAPE DO PI</v>
          </cell>
          <cell r="G310" t="str">
            <v>U. E. RAFAEL MANOEL DA COSTA</v>
          </cell>
          <cell r="K310"/>
        </row>
        <row r="311">
          <cell r="D311" t="str">
            <v>MATIAS OLIMPIO</v>
          </cell>
          <cell r="G311" t="str">
            <v>U. E. AUGUSTO CESAR MAIA</v>
          </cell>
          <cell r="K311"/>
        </row>
        <row r="312">
          <cell r="D312" t="str">
            <v>MATIAS OLIMPIO</v>
          </cell>
          <cell r="G312" t="str">
            <v>U. E. CAROLINA PERCY</v>
          </cell>
          <cell r="K312"/>
        </row>
        <row r="313">
          <cell r="D313" t="str">
            <v>MATIAS OLIMPIO</v>
          </cell>
          <cell r="G313" t="str">
            <v>U. E. JOSE AMAVEL</v>
          </cell>
          <cell r="K313"/>
        </row>
        <row r="314">
          <cell r="D314" t="str">
            <v>MATIAS OLIMPIO</v>
          </cell>
          <cell r="G314" t="str">
            <v>U. E. MANOEL ANTONIO DE OLIVEIRA</v>
          </cell>
          <cell r="K314"/>
        </row>
        <row r="315">
          <cell r="D315" t="str">
            <v>MIGUEL ALVES</v>
          </cell>
          <cell r="G315" t="str">
            <v>U. E.  JOSE RODRIGUES</v>
          </cell>
          <cell r="K315"/>
        </row>
        <row r="316">
          <cell r="D316" t="str">
            <v>MIGUEL ALVES</v>
          </cell>
          <cell r="G316" t="str">
            <v>U. E. CECILIA LACERDA</v>
          </cell>
          <cell r="K316"/>
        </row>
        <row r="317">
          <cell r="D317" t="str">
            <v>MIGUEL ALVES</v>
          </cell>
          <cell r="G317" t="str">
            <v>U. E. JOAQUINA LIRA CARVALHO</v>
          </cell>
          <cell r="K317"/>
        </row>
        <row r="318">
          <cell r="D318" t="str">
            <v>MIGUEL ALVES</v>
          </cell>
          <cell r="G318" t="str">
            <v>U. E. MARIANO MENDES</v>
          </cell>
          <cell r="K318"/>
        </row>
        <row r="319">
          <cell r="D319" t="str">
            <v>MIGUEL ALVES</v>
          </cell>
          <cell r="G319" t="str">
            <v>U. E. PIO XII</v>
          </cell>
          <cell r="K319"/>
        </row>
        <row r="320">
          <cell r="D320" t="str">
            <v>MIGUEL LEAO</v>
          </cell>
          <cell r="G320" t="str">
            <v>U. E. ESTADO DO ACRE</v>
          </cell>
          <cell r="K320"/>
        </row>
        <row r="321">
          <cell r="D321" t="str">
            <v>MILTON BRANDÃO</v>
          </cell>
          <cell r="G321" t="str">
            <v>U. E.  PROFESSORA MARIA DE LOURDES LEAL NUNES DE ANDRADE BRANDÃO</v>
          </cell>
          <cell r="K321"/>
        </row>
        <row r="322">
          <cell r="D322" t="str">
            <v>MONSENHOR GIL</v>
          </cell>
          <cell r="G322" t="str">
            <v>U. E. DR NORONHA FILHO</v>
          </cell>
          <cell r="K322"/>
        </row>
        <row r="323">
          <cell r="D323" t="str">
            <v>MONSENHOR GIL</v>
          </cell>
          <cell r="G323" t="str">
            <v>U. E. RAIMUNDO PESSOA</v>
          </cell>
          <cell r="K323"/>
        </row>
        <row r="324">
          <cell r="D324" t="str">
            <v>MONSENHOR HIPOLITO</v>
          </cell>
          <cell r="G324" t="str">
            <v>U. E. JOSE ALVES BEZERRA</v>
          </cell>
          <cell r="K324"/>
        </row>
        <row r="325">
          <cell r="D325" t="str">
            <v>MONTE ALEGRE DO PI</v>
          </cell>
          <cell r="G325" t="str">
            <v>GINASIO ESTADUAL SEN CHAGAS RODRIGUES</v>
          </cell>
          <cell r="K325"/>
        </row>
        <row r="326">
          <cell r="D326" t="str">
            <v>MONTE ALEGRE DO PI</v>
          </cell>
          <cell r="G326" t="str">
            <v>U. E. HUGO NAPOLEAO</v>
          </cell>
          <cell r="K326"/>
        </row>
        <row r="327">
          <cell r="D327" t="str">
            <v>MONTE ALEGRE DO PI</v>
          </cell>
          <cell r="G327" t="str">
            <v>U. E. JOSE DE ANCHIETA</v>
          </cell>
          <cell r="K327"/>
        </row>
        <row r="328">
          <cell r="D328" t="str">
            <v>MONTE ALEGRE DO PI</v>
          </cell>
          <cell r="G328" t="str">
            <v>U. E. PETRONIO PORTELA</v>
          </cell>
          <cell r="K328"/>
        </row>
        <row r="329">
          <cell r="D329" t="str">
            <v>MORRO CABECA NO TEMPO</v>
          </cell>
          <cell r="G329" t="str">
            <v>U. E. LEDA NAPOLEAO</v>
          </cell>
          <cell r="K329"/>
        </row>
        <row r="330">
          <cell r="D330" t="str">
            <v>MORRO DO CHAPEU DO PI</v>
          </cell>
          <cell r="G330" t="str">
            <v>U. E. FRANCISCA MARLUCE NUNES GUEIROZ</v>
          </cell>
          <cell r="K330"/>
        </row>
        <row r="331">
          <cell r="D331" t="str">
            <v>MURICI DOS PORTELAS</v>
          </cell>
          <cell r="G331" t="str">
            <v>ENSINO MEDIO OTAVIO ESCORCIO GOMES</v>
          </cell>
          <cell r="K331"/>
        </row>
        <row r="332">
          <cell r="D332" t="str">
            <v>NAZARE DO PIAUI</v>
          </cell>
          <cell r="G332" t="str">
            <v>U. E.  21 DE DEZEMBRO</v>
          </cell>
          <cell r="K332"/>
        </row>
        <row r="333">
          <cell r="D333" t="str">
            <v>NAZARE DO PIAUI</v>
          </cell>
          <cell r="G333" t="str">
            <v>U. E.  JOAO GOMES FERREIRA</v>
          </cell>
          <cell r="K333"/>
        </row>
        <row r="334">
          <cell r="D334" t="str">
            <v>NAZARE DO PIAUI</v>
          </cell>
          <cell r="G334" t="str">
            <v>U. E.  JOAO LEAL</v>
          </cell>
          <cell r="K334"/>
        </row>
        <row r="335">
          <cell r="D335" t="str">
            <v>NAZARIA</v>
          </cell>
          <cell r="G335" t="str">
            <v>U. E. HILTON LEITE DE CARVALHO</v>
          </cell>
          <cell r="K335"/>
        </row>
        <row r="336">
          <cell r="D336" t="str">
            <v>NOSSA SRA DE NAZARE</v>
          </cell>
          <cell r="G336" t="str">
            <v>U. E. DR JOSE RIBAMAR LOPES</v>
          </cell>
          <cell r="K336"/>
        </row>
        <row r="337">
          <cell r="D337" t="str">
            <v>NOSSA SRA DOS REMEDIOS</v>
          </cell>
          <cell r="G337" t="str">
            <v>GINASIO PROFESSOR ARIMATHEA</v>
          </cell>
          <cell r="K337"/>
        </row>
        <row r="338">
          <cell r="D338" t="str">
            <v>NOSSA SRA DOS REMEDIOS</v>
          </cell>
          <cell r="G338" t="str">
            <v>U. E. DEUSA ROCHA</v>
          </cell>
          <cell r="K338"/>
        </row>
        <row r="339">
          <cell r="D339" t="str">
            <v>NOSSA SRA DOS REMEDIOS</v>
          </cell>
          <cell r="G339" t="str">
            <v>U. E. LAZARO ROCHA</v>
          </cell>
          <cell r="K339"/>
        </row>
        <row r="340">
          <cell r="D340" t="str">
            <v>NOSSA SRA DOS REMEDIOS</v>
          </cell>
          <cell r="G340" t="str">
            <v>U. E. SIGEFREDO PACHECO</v>
          </cell>
          <cell r="K340"/>
        </row>
        <row r="341">
          <cell r="D341" t="str">
            <v>NOVA SANTA RITA</v>
          </cell>
          <cell r="G341" t="str">
            <v>U. E. TERESINHA DE JESUS SOARES AMORIM</v>
          </cell>
          <cell r="K341"/>
        </row>
        <row r="342">
          <cell r="D342" t="str">
            <v>NOVO ORIENTE DO PI</v>
          </cell>
          <cell r="G342" t="str">
            <v>U. E. EUSTACHIO PORTELLA</v>
          </cell>
          <cell r="K342"/>
        </row>
        <row r="343">
          <cell r="D343" t="str">
            <v>NOVO ORIENTE DO PI</v>
          </cell>
          <cell r="G343" t="str">
            <v>U. E. SEN CHAGAS RODRIGUES</v>
          </cell>
          <cell r="K343"/>
        </row>
        <row r="344">
          <cell r="D344" t="str">
            <v>NOVO Sto ANTONIO</v>
          </cell>
          <cell r="G344" t="str">
            <v>U. E. ANTONIO VITORIO DE SOUSA</v>
          </cell>
          <cell r="K344"/>
        </row>
        <row r="345">
          <cell r="D345" t="str">
            <v>OEIRAS</v>
          </cell>
          <cell r="G345" t="str">
            <v>CAIC PROFESSOR BALDUINO BARBOSA DE DEUS</v>
          </cell>
          <cell r="K345"/>
        </row>
        <row r="346">
          <cell r="D346" t="str">
            <v>OEIRAS</v>
          </cell>
          <cell r="G346" t="str">
            <v>U. E. ARMANDO BURLAMAQUI</v>
          </cell>
          <cell r="K346"/>
        </row>
        <row r="347">
          <cell r="D347" t="str">
            <v>OEIRAS</v>
          </cell>
          <cell r="G347" t="str">
            <v>U. E. COSTA ALVARENGA</v>
          </cell>
          <cell r="K347"/>
        </row>
        <row r="348">
          <cell r="D348" t="str">
            <v>OEIRAS</v>
          </cell>
          <cell r="G348" t="str">
            <v>U. E. DESEMBARGADOR PEDRO SÁ</v>
          </cell>
          <cell r="K348"/>
        </row>
        <row r="349">
          <cell r="D349" t="str">
            <v>OEIRAS</v>
          </cell>
          <cell r="G349" t="str">
            <v>U. E. DR JOSE COELHO REIS</v>
          </cell>
          <cell r="K349"/>
        </row>
        <row r="350">
          <cell r="D350" t="str">
            <v>OEIRAS</v>
          </cell>
          <cell r="G350" t="str">
            <v>U. E. EVA FEITOSA</v>
          </cell>
          <cell r="K350"/>
        </row>
        <row r="351">
          <cell r="D351" t="str">
            <v>OEIRAS</v>
          </cell>
          <cell r="G351" t="str">
            <v>U. E. FARMACEUTICO JOAO CARVALHO</v>
          </cell>
          <cell r="K351"/>
        </row>
        <row r="352">
          <cell r="D352" t="str">
            <v>OEIRAS</v>
          </cell>
          <cell r="G352" t="str">
            <v>U. E. NOGUEIRA TAPETY</v>
          </cell>
          <cell r="K352"/>
        </row>
        <row r="353">
          <cell r="D353" t="str">
            <v>OEIRAS</v>
          </cell>
          <cell r="G353" t="str">
            <v>U. E. ORLANDO CARVALHO</v>
          </cell>
          <cell r="K353"/>
        </row>
        <row r="354">
          <cell r="D354" t="str">
            <v>OEIRAS</v>
          </cell>
          <cell r="G354" t="str">
            <v>U. E. ROCHA NETO</v>
          </cell>
          <cell r="K354"/>
        </row>
        <row r="355">
          <cell r="D355" t="str">
            <v>OEIRAS</v>
          </cell>
          <cell r="G355" t="str">
            <v>U. E. VISCONDE DA PARNAIBA</v>
          </cell>
          <cell r="K355"/>
        </row>
        <row r="356">
          <cell r="D356" t="str">
            <v>OLHO D AGUA DO PI</v>
          </cell>
          <cell r="G356" t="str">
            <v>ESCOLA ISOL ADALBERTO CORREIA LIMA</v>
          </cell>
          <cell r="K356"/>
        </row>
        <row r="357">
          <cell r="D357" t="str">
            <v>PADRE MARCOS</v>
          </cell>
          <cell r="G357" t="str">
            <v>U. E. CONSTANCIO CARVALHO</v>
          </cell>
          <cell r="K357"/>
        </row>
        <row r="358">
          <cell r="D358" t="str">
            <v>PADRE MARCOS</v>
          </cell>
          <cell r="G358" t="str">
            <v>U. E. DR FRANCISCO LUIZ DE MACEDO</v>
          </cell>
          <cell r="K358"/>
        </row>
        <row r="359">
          <cell r="D359" t="str">
            <v>PAES LANDIM</v>
          </cell>
          <cell r="G359" t="str">
            <v>U. E. HELVIDIO NUNES</v>
          </cell>
          <cell r="K359"/>
        </row>
        <row r="360">
          <cell r="D360" t="str">
            <v>PAES LANDIM</v>
          </cell>
          <cell r="G360" t="str">
            <v>EFA DOM EDILBERTO DONA MORENA</v>
          </cell>
          <cell r="K360"/>
        </row>
        <row r="361">
          <cell r="D361" t="str">
            <v>PAJEU DO PI</v>
          </cell>
          <cell r="G361" t="str">
            <v>U. E. CIPRIANO VIEIRA DE SA</v>
          </cell>
          <cell r="K361"/>
        </row>
        <row r="362">
          <cell r="D362" t="str">
            <v>PALMEIRA DO PI</v>
          </cell>
          <cell r="G362" t="str">
            <v>U. E. MARTIN PINHEIRO</v>
          </cell>
          <cell r="K362"/>
        </row>
        <row r="363">
          <cell r="D363" t="str">
            <v>PALMEIRA DO PI</v>
          </cell>
          <cell r="G363" t="str">
            <v>U. E. MIGUEL OLIVEIRA</v>
          </cell>
          <cell r="K363"/>
        </row>
        <row r="364">
          <cell r="D364" t="str">
            <v>PALMEIRAIS</v>
          </cell>
          <cell r="G364" t="str">
            <v>U. E. JOAQUIM BARBOSA DE ALMEIDA</v>
          </cell>
          <cell r="K364"/>
        </row>
        <row r="365">
          <cell r="D365" t="str">
            <v>PALMEIRAIS</v>
          </cell>
          <cell r="G365" t="str">
            <v>U. E. LUIZ FERNANDES BORGES NASCIMENTO</v>
          </cell>
          <cell r="K365"/>
        </row>
        <row r="366">
          <cell r="D366" t="str">
            <v>PALMEIRAIS</v>
          </cell>
          <cell r="G366" t="str">
            <v>U. E. OZANDIR TEIXEIRA</v>
          </cell>
          <cell r="K366"/>
        </row>
        <row r="367">
          <cell r="D367" t="str">
            <v>PALMEIRAIS</v>
          </cell>
          <cell r="G367" t="str">
            <v>U. E. RIO GRANDE DO NORTE</v>
          </cell>
          <cell r="K367"/>
        </row>
        <row r="368">
          <cell r="D368" t="str">
            <v>PALMEIRAIS</v>
          </cell>
          <cell r="G368" t="str">
            <v>U. E. SEBASTIAO  SOARES RIBEIRO</v>
          </cell>
          <cell r="K368"/>
        </row>
        <row r="369">
          <cell r="D369" t="str">
            <v>PAQUETA</v>
          </cell>
          <cell r="G369" t="str">
            <v>U. E. GERALDINO CLEVIS</v>
          </cell>
          <cell r="K369"/>
        </row>
        <row r="370">
          <cell r="D370" t="str">
            <v>PARNAGUA</v>
          </cell>
          <cell r="G370" t="str">
            <v>U. E. ARISTIDES PEREIRA DE SOUSA</v>
          </cell>
          <cell r="K370"/>
        </row>
        <row r="371">
          <cell r="D371" t="str">
            <v>PARNAGUA</v>
          </cell>
          <cell r="G371" t="str">
            <v>U. E. EDIVALDO MASCARENHAS ROCHA</v>
          </cell>
          <cell r="K371"/>
        </row>
        <row r="372">
          <cell r="D372" t="str">
            <v>PARNAGUA</v>
          </cell>
          <cell r="G372" t="str">
            <v>U. E. RAIMUNDO LUSTOSA NOGUEIRA</v>
          </cell>
          <cell r="K372"/>
        </row>
        <row r="373">
          <cell r="D373" t="str">
            <v>PARNAIBA</v>
          </cell>
          <cell r="G373" t="str">
            <v>CEJA JONAS CORREIA</v>
          </cell>
          <cell r="K373"/>
        </row>
        <row r="374">
          <cell r="D374" t="str">
            <v>PARNAIBA</v>
          </cell>
          <cell r="G374" t="str">
            <v>CENTRO DE LINGUAS  MONS. ANTONIO  SAMPAIO</v>
          </cell>
          <cell r="K374"/>
        </row>
        <row r="375">
          <cell r="D375" t="str">
            <v>PARNAIBA</v>
          </cell>
          <cell r="G375" t="str">
            <v>COLEGIO ESTADUAL LIMA REBELO</v>
          </cell>
          <cell r="K375"/>
        </row>
        <row r="376">
          <cell r="D376" t="str">
            <v>PARNAIBA</v>
          </cell>
          <cell r="G376" t="str">
            <v>COLEGIO ESTADUAL SEN CHAGAS RODRIGUES</v>
          </cell>
          <cell r="K376"/>
        </row>
        <row r="377">
          <cell r="D377" t="str">
            <v>PARNAIBA</v>
          </cell>
          <cell r="G377" t="str">
            <v>COLEGIO LICEU PARNAIBANO</v>
          </cell>
          <cell r="K377"/>
        </row>
        <row r="378">
          <cell r="D378" t="str">
            <v>PARNAIBA</v>
          </cell>
          <cell r="G378" t="str">
            <v>ESCOLA DE APLICACAO FRANCISCO CORREIA</v>
          </cell>
          <cell r="K378"/>
        </row>
        <row r="379">
          <cell r="D379" t="str">
            <v>PARNAIBA</v>
          </cell>
          <cell r="G379" t="str">
            <v>ESCOLA SAO FCO DOS CAPUCHINHOS</v>
          </cell>
          <cell r="K379"/>
        </row>
        <row r="380">
          <cell r="D380" t="str">
            <v>PARNAIBA</v>
          </cell>
          <cell r="G380" t="str">
            <v>ESCOLA TECNICA ESTADUAL  MIN PETRONIO PORTELA</v>
          </cell>
          <cell r="K380"/>
        </row>
        <row r="381">
          <cell r="D381" t="str">
            <v>PARNAIBA</v>
          </cell>
          <cell r="G381" t="str">
            <v>U. E.  POLIVALENTE LIMA REBELO</v>
          </cell>
          <cell r="K381"/>
        </row>
        <row r="382">
          <cell r="D382" t="str">
            <v>PARNAIBA</v>
          </cell>
          <cell r="G382" t="str">
            <v>U. E. CANDIDO OLIVEIRA</v>
          </cell>
          <cell r="K382"/>
        </row>
        <row r="383">
          <cell r="D383" t="str">
            <v>PARNAIBA</v>
          </cell>
          <cell r="G383" t="str">
            <v>U. E. CLOVIS SALGADO</v>
          </cell>
          <cell r="K383"/>
        </row>
        <row r="384">
          <cell r="D384" t="str">
            <v>PARNAIBA</v>
          </cell>
          <cell r="G384" t="str">
            <v>U. E. DEP FRANCISCA TRINDADE II</v>
          </cell>
          <cell r="K384"/>
        </row>
        <row r="385">
          <cell r="D385" t="str">
            <v>PARNAIBA</v>
          </cell>
          <cell r="G385" t="str">
            <v>U. E. DR JOAO SILVA FILHO</v>
          </cell>
          <cell r="K385"/>
        </row>
        <row r="386">
          <cell r="D386" t="str">
            <v>PARNAIBA</v>
          </cell>
          <cell r="G386" t="str">
            <v>U. E. EDISON CUNHA</v>
          </cell>
          <cell r="K386"/>
        </row>
        <row r="387">
          <cell r="D387" t="str">
            <v>PARNAIBA</v>
          </cell>
          <cell r="G387" t="str">
            <v>U. E. EDSON DA PAZ CUNHA</v>
          </cell>
          <cell r="K387"/>
        </row>
        <row r="388">
          <cell r="D388" t="str">
            <v>PARNAIBA</v>
          </cell>
          <cell r="G388" t="str">
            <v>U. E. EPAMINONDAS CASTELO BRANCO</v>
          </cell>
          <cell r="K388"/>
        </row>
        <row r="389">
          <cell r="D389" t="str">
            <v>PARNAIBA</v>
          </cell>
          <cell r="G389" t="str">
            <v>U. E. JEANETE SOUSA</v>
          </cell>
          <cell r="K389"/>
        </row>
        <row r="390">
          <cell r="D390" t="str">
            <v>PARNAIBA</v>
          </cell>
          <cell r="G390" t="str">
            <v>U. E. JOAZ RABELO SOUZA</v>
          </cell>
          <cell r="K390"/>
        </row>
        <row r="391">
          <cell r="D391" t="str">
            <v>PARNAIBA</v>
          </cell>
          <cell r="G391" t="str">
            <v>U. E. JOSE EUCLIDES DE MIRANDA</v>
          </cell>
          <cell r="K391"/>
        </row>
        <row r="392">
          <cell r="D392" t="str">
            <v>PARNAIBA</v>
          </cell>
          <cell r="G392" t="str">
            <v>U. E. JOSE NARCISO</v>
          </cell>
          <cell r="K392"/>
        </row>
        <row r="393">
          <cell r="D393" t="str">
            <v>PARNAIBA</v>
          </cell>
          <cell r="G393" t="str">
            <v>U. E. OZIAS CORREIA</v>
          </cell>
          <cell r="K393"/>
        </row>
        <row r="394">
          <cell r="D394" t="str">
            <v>PARNAIBA</v>
          </cell>
          <cell r="G394" t="str">
            <v>U. E. PADRE RAIMUNDO JOSE VIEIRA</v>
          </cell>
          <cell r="K394"/>
        </row>
        <row r="395">
          <cell r="D395" t="str">
            <v>PARNAIBA</v>
          </cell>
          <cell r="G395" t="str">
            <v>U. E. PROFESSOR EDUARDO AUGUSTO LOPES</v>
          </cell>
          <cell r="K395"/>
        </row>
        <row r="396">
          <cell r="D396" t="str">
            <v>PARNAIBA</v>
          </cell>
          <cell r="G396" t="str">
            <v>U. E. PROFESSORA RAQUEL MAGALHAES</v>
          </cell>
          <cell r="K396"/>
        </row>
        <row r="397">
          <cell r="D397" t="str">
            <v>PASSAGEM FRANCA DO PI</v>
          </cell>
          <cell r="G397" t="str">
            <v>U. E. COSTA E SILVA</v>
          </cell>
          <cell r="K397"/>
        </row>
        <row r="398">
          <cell r="D398" t="str">
            <v>PATOS DO PI</v>
          </cell>
          <cell r="G398" t="str">
            <v>ESCOLA REUNIDA DE PATOS</v>
          </cell>
          <cell r="K398"/>
        </row>
        <row r="399">
          <cell r="D399" t="str">
            <v>PATOS DO PI</v>
          </cell>
          <cell r="G399" t="str">
            <v>U. E. MARTINHO VIEIRA</v>
          </cell>
          <cell r="K399"/>
        </row>
        <row r="400">
          <cell r="D400" t="str">
            <v>PAU D'ARCO DO PI</v>
          </cell>
          <cell r="G400" t="str">
            <v>U. E. CEZAR LEAL</v>
          </cell>
          <cell r="K400"/>
        </row>
        <row r="401">
          <cell r="D401" t="str">
            <v>PAULISTANA</v>
          </cell>
          <cell r="G401" t="str">
            <v>U. E. CAIO COELHO DAMASCENO</v>
          </cell>
          <cell r="K401"/>
        </row>
        <row r="402">
          <cell r="D402" t="str">
            <v>PAULISTANA</v>
          </cell>
          <cell r="G402" t="str">
            <v>U. E. FREI HENRIQUE CAVALCANTI</v>
          </cell>
          <cell r="K402"/>
        </row>
        <row r="403">
          <cell r="D403" t="str">
            <v>PAULISTANA</v>
          </cell>
          <cell r="G403" t="str">
            <v>U. E. LUCINETE SANTANA DA SILVA</v>
          </cell>
          <cell r="K403"/>
        </row>
        <row r="404">
          <cell r="D404" t="str">
            <v>PAULISTANA</v>
          </cell>
          <cell r="G404" t="str">
            <v>U. E. PAULISTANA</v>
          </cell>
          <cell r="K404"/>
        </row>
        <row r="405">
          <cell r="D405" t="str">
            <v>PAULISTANA</v>
          </cell>
          <cell r="G405" t="str">
            <v>U. E. VAZ DA SILVEIRA</v>
          </cell>
          <cell r="K405"/>
        </row>
        <row r="406">
          <cell r="D406" t="str">
            <v>PAVUSSU</v>
          </cell>
          <cell r="G406" t="str">
            <v>U. E.  JOSE SALUSTIANO DA SILVA</v>
          </cell>
          <cell r="K406"/>
        </row>
        <row r="407">
          <cell r="D407" t="str">
            <v>PEDRO II</v>
          </cell>
          <cell r="G407" t="str">
            <v>ESCOLA TECNICA ESTADUAL PROFESSORA ANGELINA MENDES BRAGA</v>
          </cell>
          <cell r="K407"/>
        </row>
        <row r="408">
          <cell r="D408" t="str">
            <v>PEDRO II</v>
          </cell>
          <cell r="G408" t="str">
            <v>U. E. CIPRIANO LEITE</v>
          </cell>
          <cell r="K408"/>
        </row>
        <row r="409">
          <cell r="D409" t="str">
            <v>PEDRO II</v>
          </cell>
          <cell r="G409" t="str">
            <v>U. E. DEP MILTON BRANDAO</v>
          </cell>
          <cell r="K409"/>
        </row>
        <row r="410">
          <cell r="D410" t="str">
            <v>PEDRO II</v>
          </cell>
          <cell r="G410" t="str">
            <v>U. E. FAMILIA AGRICOLA SANTA ANGELA</v>
          </cell>
          <cell r="K410"/>
        </row>
        <row r="411">
          <cell r="D411" t="str">
            <v>PEDRO II</v>
          </cell>
          <cell r="G411" t="str">
            <v>U. E. JOAO BENICIO DA SILVA</v>
          </cell>
          <cell r="K411"/>
        </row>
        <row r="412">
          <cell r="D412" t="str">
            <v>PEDRO II</v>
          </cell>
          <cell r="G412" t="str">
            <v>U. E. MANOEL NOGUEIRA LIMA</v>
          </cell>
          <cell r="K412"/>
        </row>
        <row r="413">
          <cell r="D413" t="str">
            <v>PEDRO II</v>
          </cell>
          <cell r="G413" t="str">
            <v>U. E. MARIA MENDES MOURAO</v>
          </cell>
          <cell r="K413"/>
        </row>
        <row r="414">
          <cell r="D414" t="str">
            <v>PEDRO II</v>
          </cell>
          <cell r="G414" t="str">
            <v>U. E. PROFESSOR PEDRO SOARES</v>
          </cell>
          <cell r="K414"/>
        </row>
        <row r="415">
          <cell r="D415" t="str">
            <v>PEDRO II</v>
          </cell>
          <cell r="G415" t="str">
            <v>U. E. TERTULIANO BRANDAO FILHO</v>
          </cell>
          <cell r="K415"/>
        </row>
        <row r="416">
          <cell r="D416" t="str">
            <v>PEDRO II</v>
          </cell>
          <cell r="G416" t="str">
            <v>U. E. TERTULIANO SOLON BRANDAO</v>
          </cell>
          <cell r="K416"/>
        </row>
        <row r="417">
          <cell r="D417" t="str">
            <v>PEDRO II</v>
          </cell>
          <cell r="G417" t="str">
            <v>U. E. TOMAZ CAFE DE OLIVEIRA</v>
          </cell>
          <cell r="K417"/>
        </row>
        <row r="418">
          <cell r="D418" t="str">
            <v>PEDRO LAURENTINO</v>
          </cell>
          <cell r="G418" t="str">
            <v>U. E. PROFESSORA MARIA BERONISIA DE SOUSA</v>
          </cell>
          <cell r="K418"/>
        </row>
        <row r="419">
          <cell r="D419" t="str">
            <v>PICOS</v>
          </cell>
          <cell r="G419" t="str">
            <v>CEJA PROFESSOR JOSE DE SOUSA BISPO</v>
          </cell>
          <cell r="K419"/>
        </row>
        <row r="420">
          <cell r="D420" t="str">
            <v>PICOS</v>
          </cell>
          <cell r="G420" t="str">
            <v>ESCOLA NORMAL OFICIAL DE PICOS</v>
          </cell>
          <cell r="K420"/>
        </row>
        <row r="421">
          <cell r="D421" t="str">
            <v>PICOS</v>
          </cell>
          <cell r="G421" t="str">
            <v>ESCOLA TECNICA  ESTADUAL  PROFESSOR PETRONIO PORTELA</v>
          </cell>
          <cell r="K421"/>
        </row>
        <row r="422">
          <cell r="D422" t="str">
            <v>PICOS</v>
          </cell>
          <cell r="G422" t="str">
            <v>U. E. ANTONIO MARQUES</v>
          </cell>
          <cell r="K422"/>
        </row>
        <row r="423">
          <cell r="D423" t="str">
            <v>PICOS</v>
          </cell>
          <cell r="G423" t="str">
            <v>U. E. ARAUJO LUZ</v>
          </cell>
          <cell r="K423"/>
        </row>
        <row r="424">
          <cell r="D424" t="str">
            <v>PICOS</v>
          </cell>
          <cell r="G424" t="str">
            <v>U. E. CEL FRANCISCO SANTOS</v>
          </cell>
          <cell r="K424"/>
        </row>
        <row r="425">
          <cell r="D425" t="str">
            <v>PICOS</v>
          </cell>
          <cell r="G425" t="str">
            <v>U. E. COELHO RODRIGUES</v>
          </cell>
          <cell r="K425"/>
        </row>
        <row r="426">
          <cell r="D426" t="str">
            <v>PICOS</v>
          </cell>
          <cell r="G426" t="str">
            <v>U. E. DIRCEU M ARCOVERDE</v>
          </cell>
          <cell r="K426"/>
        </row>
        <row r="427">
          <cell r="D427" t="str">
            <v>PICOS</v>
          </cell>
          <cell r="G427" t="str">
            <v>U. E. JORGE LEOPOLDO</v>
          </cell>
          <cell r="K427"/>
        </row>
        <row r="428">
          <cell r="D428" t="str">
            <v>PICOS</v>
          </cell>
          <cell r="G428" t="str">
            <v>U. E. JOSE DE DEUS BARROS</v>
          </cell>
          <cell r="K428"/>
        </row>
        <row r="429">
          <cell r="D429" t="str">
            <v>PICOS</v>
          </cell>
          <cell r="G429" t="str">
            <v>U. E. JULIETA NEIVA NUNES</v>
          </cell>
          <cell r="K429"/>
        </row>
        <row r="430">
          <cell r="D430" t="str">
            <v>PICOS</v>
          </cell>
          <cell r="G430" t="str">
            <v>U. E. LANDRI SALES</v>
          </cell>
          <cell r="K430"/>
        </row>
        <row r="431">
          <cell r="D431" t="str">
            <v>PICOS</v>
          </cell>
          <cell r="G431" t="str">
            <v>U. E. MARCOS PARENTE</v>
          </cell>
          <cell r="K431"/>
        </row>
        <row r="432">
          <cell r="D432" t="str">
            <v>PICOS</v>
          </cell>
          <cell r="G432" t="str">
            <v>U. E. MARIO MARTINS</v>
          </cell>
          <cell r="K432"/>
        </row>
        <row r="433">
          <cell r="D433" t="str">
            <v>PICOS</v>
          </cell>
          <cell r="G433" t="str">
            <v>U. E. MIGUEL LIDIANO</v>
          </cell>
          <cell r="K433"/>
        </row>
        <row r="434">
          <cell r="D434" t="str">
            <v>PICOS</v>
          </cell>
          <cell r="G434" t="str">
            <v>U. E. OZILDO ALBANO</v>
          </cell>
          <cell r="K434"/>
        </row>
        <row r="435">
          <cell r="D435" t="str">
            <v>PICOS</v>
          </cell>
          <cell r="G435" t="str">
            <v>U. E. PETRONIO PORTELA</v>
          </cell>
          <cell r="K435"/>
        </row>
        <row r="436">
          <cell r="D436" t="str">
            <v>PICOS</v>
          </cell>
          <cell r="G436" t="str">
            <v>U. E. POLIVALENTE DES VIDAL DE FREITAS</v>
          </cell>
          <cell r="K436"/>
        </row>
        <row r="437">
          <cell r="D437" t="str">
            <v>PICOS</v>
          </cell>
          <cell r="G437" t="str">
            <v>U. E. TERESINHA NUNES</v>
          </cell>
          <cell r="K437"/>
        </row>
        <row r="438">
          <cell r="D438" t="str">
            <v>PICOS</v>
          </cell>
          <cell r="G438" t="str">
            <v>U. E. URBANO EULALIO FILHO</v>
          </cell>
          <cell r="K438"/>
        </row>
        <row r="439">
          <cell r="D439" t="str">
            <v>PIMENTEIRAS</v>
          </cell>
          <cell r="G439" t="str">
            <v>U. E. ANTONIO GENTIL DANTAS SOBRINHO</v>
          </cell>
          <cell r="K439"/>
        </row>
        <row r="440">
          <cell r="D440" t="str">
            <v>PIMENTEIRAS</v>
          </cell>
          <cell r="G440" t="str">
            <v>U. E. ENEAS NOGUEIRA</v>
          </cell>
          <cell r="K440"/>
        </row>
        <row r="441">
          <cell r="D441" t="str">
            <v>PIMENTEIRAS</v>
          </cell>
          <cell r="G441" t="str">
            <v>U. E. GOV DIRCEU MENDES ARCOVERDE</v>
          </cell>
          <cell r="K441"/>
        </row>
        <row r="442">
          <cell r="D442" t="str">
            <v>PIO IX</v>
          </cell>
          <cell r="G442" t="str">
            <v>NEJA ROSADO</v>
          </cell>
          <cell r="K442"/>
        </row>
        <row r="443">
          <cell r="D443" t="str">
            <v>PIO IX</v>
          </cell>
          <cell r="G443" t="str">
            <v>U. E. FRANCISCO SUASSUNA DE MELO</v>
          </cell>
          <cell r="K443"/>
        </row>
        <row r="444">
          <cell r="D444" t="str">
            <v>PIO IX</v>
          </cell>
          <cell r="G444" t="str">
            <v>U. E. NOSSA SENHORA DO PATROCINIO</v>
          </cell>
          <cell r="K444"/>
        </row>
        <row r="445">
          <cell r="D445" t="str">
            <v>PIO IX</v>
          </cell>
          <cell r="G445" t="str">
            <v>U. E. PE IBIAPINA</v>
          </cell>
          <cell r="K445"/>
        </row>
        <row r="446">
          <cell r="D446" t="str">
            <v>PIO IX</v>
          </cell>
          <cell r="G446" t="str">
            <v>U. E. PROFESSOR BALDUINO BARBOSA DE DEUS</v>
          </cell>
          <cell r="K446"/>
        </row>
        <row r="447">
          <cell r="D447" t="str">
            <v>PIRACURUCA</v>
          </cell>
          <cell r="G447" t="str">
            <v>CENTRO ESTADUAL DE EDUCAÇAO PROFESSOR ANTONIO DE BRITO FORTES</v>
          </cell>
          <cell r="K447"/>
        </row>
        <row r="448">
          <cell r="D448" t="str">
            <v>PIRACURUCA</v>
          </cell>
          <cell r="G448" t="str">
            <v>U. E. ANISIO BRITO</v>
          </cell>
          <cell r="K448"/>
        </row>
        <row r="449">
          <cell r="D449" t="str">
            <v>PIRACURUCA</v>
          </cell>
          <cell r="G449" t="str">
            <v>U. E. HERMINIO CONDE 1º GRAU</v>
          </cell>
          <cell r="K449"/>
        </row>
        <row r="450">
          <cell r="D450" t="str">
            <v>PIRACURUCA</v>
          </cell>
          <cell r="G450" t="str">
            <v>U. E. HESICHIA DE SOUSA BRITO</v>
          </cell>
          <cell r="K450"/>
        </row>
        <row r="451">
          <cell r="D451" t="str">
            <v>PIRACURUCA</v>
          </cell>
          <cell r="G451" t="str">
            <v>U. E. MAGALHAES FILHO</v>
          </cell>
          <cell r="K451"/>
        </row>
        <row r="452">
          <cell r="D452" t="str">
            <v>PIRACURUCA</v>
          </cell>
          <cell r="G452" t="str">
            <v>U. E. PATRONATO IRMAOS DANTAS</v>
          </cell>
          <cell r="K452"/>
        </row>
        <row r="453">
          <cell r="D453" t="str">
            <v>PIRACURUCA</v>
          </cell>
          <cell r="G453" t="str">
            <v>U. E. PRES CASTELO BRANCO</v>
          </cell>
          <cell r="K453"/>
        </row>
        <row r="454">
          <cell r="D454" t="str">
            <v>PIRIPIRI</v>
          </cell>
          <cell r="G454" t="str">
            <v>ESCOLA AGROTECNICA GOV HUGO NAPOLEAO</v>
          </cell>
          <cell r="K454"/>
        </row>
        <row r="455">
          <cell r="D455" t="str">
            <v>PIRIPIRI</v>
          </cell>
          <cell r="G455" t="str">
            <v>U. E. ANTONIO MONTEIRO ALVES</v>
          </cell>
          <cell r="K455"/>
        </row>
        <row r="456">
          <cell r="D456" t="str">
            <v>PIRIPIRI</v>
          </cell>
          <cell r="G456" t="str">
            <v>U. E. BAURELIO MANGABEIRA</v>
          </cell>
          <cell r="K456"/>
        </row>
        <row r="457">
          <cell r="D457" t="str">
            <v>PIRIPIRI</v>
          </cell>
          <cell r="G457" t="str">
            <v>U. E. CASSIANA ROCHA</v>
          </cell>
          <cell r="K457"/>
        </row>
        <row r="458">
          <cell r="D458" t="str">
            <v>PIRIPIRI</v>
          </cell>
          <cell r="G458" t="str">
            <v>U. E. DES JOSE DE ARIMATHEA TITO</v>
          </cell>
          <cell r="K458"/>
        </row>
        <row r="459">
          <cell r="D459" t="str">
            <v>PIRIPIRI</v>
          </cell>
          <cell r="G459" t="str">
            <v>U. E. EMB ESPEDITO RESENDE</v>
          </cell>
          <cell r="K459"/>
        </row>
        <row r="460">
          <cell r="D460" t="str">
            <v>PIRIPIRI</v>
          </cell>
          <cell r="G460" t="str">
            <v>U. E. JOAO COELHO DE RESENDE</v>
          </cell>
          <cell r="K460"/>
        </row>
        <row r="461">
          <cell r="D461" t="str">
            <v>PIRIPIRI</v>
          </cell>
          <cell r="G461" t="str">
            <v>U. E. JOSE NARCISO DA ROCHA FILHO</v>
          </cell>
          <cell r="K461"/>
        </row>
        <row r="462">
          <cell r="D462" t="str">
            <v>PIRIPIRI</v>
          </cell>
          <cell r="G462" t="str">
            <v>U. E. JUDITH ALVES SANTANA</v>
          </cell>
          <cell r="K462"/>
        </row>
        <row r="463">
          <cell r="D463" t="str">
            <v>PIRIPIRI</v>
          </cell>
          <cell r="G463" t="str">
            <v>U. E. JULIO CESAR DA SILVA</v>
          </cell>
          <cell r="K463"/>
        </row>
        <row r="464">
          <cell r="D464" t="str">
            <v>PIRIPIRI</v>
          </cell>
          <cell r="G464" t="str">
            <v>U. E. PADRE FREITAS</v>
          </cell>
          <cell r="K464"/>
        </row>
        <row r="465">
          <cell r="D465" t="str">
            <v>PIRIPIRI</v>
          </cell>
          <cell r="G465" t="str">
            <v>U. E. PROFESSORA AURI CASTELO BRANCO</v>
          </cell>
          <cell r="K465"/>
        </row>
        <row r="466">
          <cell r="D466" t="str">
            <v>PIRIPIRI</v>
          </cell>
          <cell r="G466" t="str">
            <v>U. E. PROFESSORA COTA SAMPAIO</v>
          </cell>
          <cell r="K466"/>
        </row>
        <row r="467">
          <cell r="D467" t="str">
            <v>PIRIPIRI</v>
          </cell>
          <cell r="G467" t="str">
            <v>U. E. PROFESSORA NENEM CAVALCANTE</v>
          </cell>
          <cell r="K467"/>
        </row>
        <row r="468">
          <cell r="D468" t="str">
            <v>PIRIPIRI</v>
          </cell>
          <cell r="G468" t="str">
            <v>U. E. SINHA CARVALHO</v>
          </cell>
          <cell r="K468"/>
        </row>
        <row r="469">
          <cell r="D469" t="str">
            <v>PORTO</v>
          </cell>
          <cell r="G469" t="str">
            <v>U. E. MIGUEL NUNES DE SALES</v>
          </cell>
          <cell r="K469"/>
        </row>
        <row r="470">
          <cell r="D470" t="str">
            <v>PORTO</v>
          </cell>
          <cell r="G470" t="str">
            <v>U. E. OTAVIO FALCAO</v>
          </cell>
          <cell r="K470"/>
        </row>
        <row r="471">
          <cell r="D471" t="str">
            <v>PORTO ALEGRE DO PI</v>
          </cell>
          <cell r="G471" t="str">
            <v>CENTRO ENSINO MEDIO RAIMUNDO NEIVA DE SOUSA</v>
          </cell>
          <cell r="K471"/>
        </row>
        <row r="472">
          <cell r="D472" t="str">
            <v>PRATA DO PI</v>
          </cell>
          <cell r="G472" t="str">
            <v>U. E. AMANDO MOURA</v>
          </cell>
          <cell r="K472"/>
        </row>
        <row r="473">
          <cell r="D473" t="str">
            <v>QUEIMADA NOVA</v>
          </cell>
          <cell r="G473" t="str">
            <v>U. E. TOMAZ FRANCISCO DE SOUSA</v>
          </cell>
          <cell r="K473"/>
        </row>
        <row r="474">
          <cell r="D474" t="str">
            <v>REDENCAO DO GURGUEIA</v>
          </cell>
          <cell r="G474" t="str">
            <v>CENTRO DE ENSINO MEDIO JOSE SOARES</v>
          </cell>
          <cell r="K474"/>
        </row>
        <row r="475">
          <cell r="D475" t="str">
            <v>REDENCAO DO GURGUEIA</v>
          </cell>
          <cell r="G475" t="str">
            <v>U. E. JOSE DARIO DOS SANTOS</v>
          </cell>
          <cell r="K475"/>
        </row>
        <row r="476">
          <cell r="D476" t="str">
            <v>REDENCAO DO GURGUEIA</v>
          </cell>
          <cell r="G476" t="str">
            <v>U. E. MARCOS PARENTE</v>
          </cell>
          <cell r="K476"/>
        </row>
        <row r="477">
          <cell r="D477" t="str">
            <v>REDENCAO DO GURGUEIA</v>
          </cell>
          <cell r="G477" t="str">
            <v>U. E. PETRONIO PORTELA</v>
          </cell>
          <cell r="K477"/>
        </row>
        <row r="478">
          <cell r="D478" t="str">
            <v>REGENERACAO</v>
          </cell>
          <cell r="G478" t="str">
            <v>CEJA MARIA DO AMPARO M SILVA</v>
          </cell>
          <cell r="K478"/>
        </row>
        <row r="479">
          <cell r="D479" t="str">
            <v>REGENERACAO</v>
          </cell>
          <cell r="G479" t="str">
            <v>ESCOLA ESTADUAL AGROTECNICA DE REGENERACAO WALDEMAR DE CARVALHO</v>
          </cell>
          <cell r="K479"/>
        </row>
        <row r="480">
          <cell r="D480" t="str">
            <v>REGENERACAO</v>
          </cell>
          <cell r="G480" t="str">
            <v>U. E. ALBERTO LEAL NUNES</v>
          </cell>
          <cell r="K480"/>
        </row>
        <row r="481">
          <cell r="D481" t="str">
            <v>REGENERACAO</v>
          </cell>
          <cell r="G481" t="str">
            <v>U. E. ANTONIO DE NEIVA</v>
          </cell>
          <cell r="K481"/>
        </row>
        <row r="482">
          <cell r="D482" t="str">
            <v>REGENERACAO</v>
          </cell>
          <cell r="G482" t="str">
            <v>U. E. AURORA BARBOSA DE OLIVEIRA</v>
          </cell>
          <cell r="K482"/>
        </row>
        <row r="483">
          <cell r="D483" t="str">
            <v>REGENERACAO</v>
          </cell>
          <cell r="G483" t="str">
            <v>U. E. BENEDITO NEIVA</v>
          </cell>
          <cell r="K483"/>
        </row>
        <row r="484">
          <cell r="D484" t="str">
            <v>REGENERACAO</v>
          </cell>
          <cell r="G484" t="str">
            <v>U. E. JOAO NUNES</v>
          </cell>
          <cell r="K484"/>
        </row>
        <row r="485">
          <cell r="D485" t="str">
            <v>RIACHO FRIO</v>
          </cell>
          <cell r="G485" t="str">
            <v>U. E. ANTONIO MASCARENHAS</v>
          </cell>
          <cell r="K485"/>
        </row>
        <row r="486">
          <cell r="D486" t="str">
            <v>RIBEIRA DO PI</v>
          </cell>
          <cell r="G486" t="str">
            <v>U. E. EXPEDITO CRONEMBERGER DOS REIS</v>
          </cell>
          <cell r="K486"/>
        </row>
        <row r="487">
          <cell r="D487" t="str">
            <v>RIBEIRO GONCALVES</v>
          </cell>
          <cell r="G487" t="str">
            <v>U. E. CELSO ANTUNES DE SOUSA</v>
          </cell>
          <cell r="K487"/>
        </row>
        <row r="488">
          <cell r="D488" t="str">
            <v>RIBEIRO GONCALVES</v>
          </cell>
          <cell r="G488" t="str">
            <v>U. E. ZACARIAS DE GOIS</v>
          </cell>
          <cell r="K488"/>
        </row>
        <row r="489">
          <cell r="D489" t="str">
            <v>RIO DO PIAUI</v>
          </cell>
          <cell r="G489" t="str">
            <v>U. E.  PADRE PEDRO DA SILVA OLIVEIRA</v>
          </cell>
          <cell r="K489"/>
        </row>
        <row r="490">
          <cell r="D490" t="str">
            <v>RIO DO PIAUI</v>
          </cell>
          <cell r="G490" t="str">
            <v>U. E.  RUI BARBOSA</v>
          </cell>
          <cell r="K490"/>
        </row>
        <row r="491">
          <cell r="D491" t="str">
            <v>S GONCALO DO GURGUEIA</v>
          </cell>
          <cell r="G491" t="str">
            <v>U. E. HERMINIO BARREIRA</v>
          </cell>
          <cell r="K491"/>
        </row>
        <row r="492">
          <cell r="D492" t="str">
            <v>S MIGUEL DA BAIXA GRANDE</v>
          </cell>
          <cell r="G492" t="str">
            <v>ESCOLA ISOLADA GETULIO VARGAS</v>
          </cell>
          <cell r="K492"/>
        </row>
        <row r="493">
          <cell r="D493" t="str">
            <v>SANTA CRUZ DO PI</v>
          </cell>
          <cell r="G493" t="str">
            <v>U. E. CASTELO BRANCO</v>
          </cell>
          <cell r="K493"/>
        </row>
        <row r="494">
          <cell r="D494" t="str">
            <v>SANTA CRUZ DO PI</v>
          </cell>
          <cell r="G494" t="str">
            <v>U. E. SEVERO MARIA EULALIO</v>
          </cell>
          <cell r="K494"/>
        </row>
        <row r="495">
          <cell r="D495" t="str">
            <v>SANTA CRUZ DO PI</v>
          </cell>
          <cell r="G495" t="str">
            <v>U. E. SOUSA MARTINS</v>
          </cell>
          <cell r="K495"/>
        </row>
        <row r="496">
          <cell r="D496" t="str">
            <v>SANTA CRUZ DOS MILAGRES</v>
          </cell>
          <cell r="G496" t="str">
            <v>U. E. EUSTAQUIO PORTELA</v>
          </cell>
          <cell r="K496"/>
        </row>
        <row r="497">
          <cell r="D497" t="str">
            <v>SANTA FILOMENA</v>
          </cell>
          <cell r="G497" t="str">
            <v>EDUCANDARIO S JOSE DA ACAO SOCIAL DIV C JESUS</v>
          </cell>
          <cell r="K497"/>
        </row>
        <row r="498">
          <cell r="D498" t="str">
            <v>SANTA FILOMENA</v>
          </cell>
          <cell r="G498" t="str">
            <v>GRUPO ESCOLAR PROFESSOR LOURENCO FILHO</v>
          </cell>
          <cell r="K498"/>
        </row>
        <row r="499">
          <cell r="D499" t="str">
            <v>SANTA FILOMENA</v>
          </cell>
          <cell r="G499" t="str">
            <v>U. E. PROFESSORA DELFINA SOBREIRA DE QUEIROZ</v>
          </cell>
          <cell r="K499"/>
        </row>
        <row r="500">
          <cell r="D500" t="str">
            <v>SANTA LUZ</v>
          </cell>
          <cell r="G500" t="str">
            <v>U. E. ARSENIO SANTOS</v>
          </cell>
          <cell r="K500"/>
        </row>
        <row r="501">
          <cell r="D501" t="str">
            <v>SANTA LUZ</v>
          </cell>
          <cell r="G501" t="str">
            <v>U. E. PROFESSORA IRACI BARROS PINTO</v>
          </cell>
          <cell r="K501"/>
        </row>
        <row r="502">
          <cell r="D502" t="str">
            <v>SANTA ROSA DO PI</v>
          </cell>
          <cell r="G502" t="str">
            <v>U. E. DOM EDILBERTO DINKELBORG</v>
          </cell>
          <cell r="K502"/>
        </row>
        <row r="503">
          <cell r="D503" t="str">
            <v>SANTANA DO PI</v>
          </cell>
          <cell r="G503" t="str">
            <v>U. E. JOAQUIM BORGES DE OLIVEIRA</v>
          </cell>
          <cell r="K503"/>
        </row>
        <row r="504">
          <cell r="D504" t="str">
            <v>SANTO ANTONIO DE LISBOA</v>
          </cell>
          <cell r="G504" t="str">
            <v>U. E. ANTONIO SERAFIM</v>
          </cell>
          <cell r="K504"/>
        </row>
        <row r="505">
          <cell r="D505" t="str">
            <v>SANTO ANTONIO DE LISBOA</v>
          </cell>
          <cell r="G505" t="str">
            <v>U. E. MARIA DE CARVALHO</v>
          </cell>
          <cell r="K505"/>
        </row>
        <row r="506">
          <cell r="D506" t="str">
            <v>SANTO ANTONIO DE LISBOA</v>
          </cell>
          <cell r="G506" t="str">
            <v>U. E. MIGUEL B DE MOURA</v>
          </cell>
          <cell r="K506"/>
        </row>
        <row r="507">
          <cell r="D507" t="str">
            <v>SANTO INACIO DO PI</v>
          </cell>
          <cell r="G507" t="str">
            <v>U. E. JOAO DE SOUSA MOURA</v>
          </cell>
          <cell r="K507"/>
        </row>
        <row r="508">
          <cell r="D508" t="str">
            <v>SAO BRAZ DO PI</v>
          </cell>
          <cell r="G508" t="str">
            <v>U. E. FRANCISCO ANTONIO DA SILVA</v>
          </cell>
          <cell r="K508"/>
        </row>
        <row r="509">
          <cell r="D509" t="str">
            <v>SAO FCO DE ASSIS DO PI</v>
          </cell>
          <cell r="G509" t="str">
            <v>U. E. PROFESSOR VICENTE GUALBERTO RIBEIRO</v>
          </cell>
          <cell r="K509"/>
        </row>
        <row r="510">
          <cell r="D510" t="str">
            <v>SAO FELIX DO PI</v>
          </cell>
          <cell r="G510" t="str">
            <v>U. E. MARIA JOSE DOS SANTOS</v>
          </cell>
          <cell r="K510"/>
        </row>
        <row r="511">
          <cell r="D511" t="str">
            <v>SAO FELIX DO PI</v>
          </cell>
          <cell r="G511" t="str">
            <v>U. E. SATURNINO MOURA</v>
          </cell>
          <cell r="K511"/>
        </row>
        <row r="512">
          <cell r="D512" t="str">
            <v>SAO FRANCISCO DO PIAUI</v>
          </cell>
          <cell r="G512" t="str">
            <v>U. E.  MARIO COELHO NETO</v>
          </cell>
          <cell r="K512"/>
        </row>
        <row r="513">
          <cell r="D513" t="str">
            <v>SAO FRANCISCO DO PIAUI</v>
          </cell>
          <cell r="G513" t="str">
            <v>U. E.  MARTINHO MENDES DE CARVALHO</v>
          </cell>
          <cell r="K513"/>
        </row>
        <row r="514">
          <cell r="D514" t="str">
            <v>SAO GONCALO DO PI</v>
          </cell>
          <cell r="G514" t="str">
            <v>GRUPO ESCOLAR FRANCISCO NUNES</v>
          </cell>
          <cell r="K514"/>
        </row>
        <row r="515">
          <cell r="D515" t="str">
            <v>SAO GONCALO DO PI</v>
          </cell>
          <cell r="G515" t="str">
            <v>U. E. SEBASTIAO CRUZ</v>
          </cell>
          <cell r="K515"/>
        </row>
        <row r="516">
          <cell r="D516" t="str">
            <v>SAO JOAO DA CANABRAVA</v>
          </cell>
          <cell r="G516" t="str">
            <v>U. E. JOAO JOSE BATISTA</v>
          </cell>
          <cell r="K516"/>
        </row>
        <row r="517">
          <cell r="D517" t="str">
            <v>SAO JOAO DA FRONTEIRA</v>
          </cell>
          <cell r="G517" t="str">
            <v>U. E. SAO JOAO BATISTA</v>
          </cell>
          <cell r="K517"/>
        </row>
        <row r="518">
          <cell r="D518" t="str">
            <v>SAO JOAO DA SERRA</v>
          </cell>
          <cell r="G518" t="str">
            <v>U. E. DR MANOEL TOMAZ DA SILVA</v>
          </cell>
          <cell r="K518"/>
        </row>
        <row r="519">
          <cell r="D519" t="str">
            <v>SAO JOAO DA SERRA</v>
          </cell>
          <cell r="G519" t="str">
            <v>U. E. JOAO MARIANO RIBEIRO</v>
          </cell>
          <cell r="K519"/>
        </row>
        <row r="520">
          <cell r="D520" t="str">
            <v>SAO JOAO DA SERRA</v>
          </cell>
          <cell r="G520" t="str">
            <v>U. E. NOSSA SENHORA DA CONCEICAO</v>
          </cell>
          <cell r="K520"/>
        </row>
        <row r="521">
          <cell r="D521" t="str">
            <v>SAO JOAO DA SERRA</v>
          </cell>
          <cell r="G521" t="str">
            <v>U. E. PROFESSOR UBIRACI CARVALHO</v>
          </cell>
          <cell r="K521"/>
        </row>
        <row r="522">
          <cell r="D522" t="str">
            <v>SAO JOAO DA VARJOTA</v>
          </cell>
          <cell r="G522" t="str">
            <v>U. E. SAO JOAO BATISTA</v>
          </cell>
          <cell r="K522"/>
        </row>
        <row r="523">
          <cell r="D523" t="str">
            <v>SAO JOAO DO ARRAIAL</v>
          </cell>
          <cell r="G523" t="str">
            <v>ESCOLA FAMILIA AGRICOLA DOS COCAIS</v>
          </cell>
          <cell r="K523"/>
        </row>
        <row r="524">
          <cell r="D524" t="str">
            <v>SAO JOAO DO ARRAIAL</v>
          </cell>
          <cell r="G524" t="str">
            <v>U. E. FRANCISCO TOMAZ</v>
          </cell>
          <cell r="K524"/>
        </row>
        <row r="525">
          <cell r="D525" t="str">
            <v>SAO JOAO DO PI</v>
          </cell>
          <cell r="G525" t="str">
            <v>ESCOLA NORMAL SEN JOSE CANDIDO FERRAZ</v>
          </cell>
          <cell r="K525"/>
        </row>
        <row r="526">
          <cell r="D526" t="str">
            <v>SAO JOAO DO PI</v>
          </cell>
          <cell r="G526" t="str">
            <v>CEEP-DEP FRANCISCO ANTONIO PAES LANDIM NETO</v>
          </cell>
          <cell r="K526"/>
        </row>
        <row r="527">
          <cell r="D527" t="str">
            <v>SAO JOAO DO PI</v>
          </cell>
          <cell r="G527" t="str">
            <v>ESCOLA AGROTECNICA FRANCISCA TRINDADE</v>
          </cell>
          <cell r="K527"/>
        </row>
        <row r="528">
          <cell r="D528" t="str">
            <v>SAO JOAO DO PI</v>
          </cell>
          <cell r="G528" t="str">
            <v>NEJA PROFESSOR ADAIL COELHO MAIA</v>
          </cell>
          <cell r="K528"/>
        </row>
        <row r="529">
          <cell r="D529" t="str">
            <v>SAO JOAO DO PI</v>
          </cell>
          <cell r="G529" t="str">
            <v>U. E. AGENOR DA SILVA</v>
          </cell>
          <cell r="K529"/>
        </row>
        <row r="530">
          <cell r="D530" t="str">
            <v>SAO JOAO DO PI</v>
          </cell>
          <cell r="G530" t="str">
            <v>U. E. BARTOLOMEU DA SILVA</v>
          </cell>
          <cell r="K530"/>
        </row>
        <row r="531">
          <cell r="D531" t="str">
            <v>SAO JOAO DO PI</v>
          </cell>
          <cell r="G531" t="str">
            <v>U. E. HELENA MARIA DA CRUZ</v>
          </cell>
          <cell r="K531"/>
        </row>
        <row r="532">
          <cell r="D532" t="str">
            <v>SAO JOAO DO PI</v>
          </cell>
          <cell r="G532" t="str">
            <v>U. E. PAULO FREIRE</v>
          </cell>
          <cell r="K532"/>
        </row>
        <row r="533">
          <cell r="D533" t="str">
            <v>SAO JOAO DO PI</v>
          </cell>
          <cell r="G533" t="str">
            <v>U. E. SALOMAO CARVALHO</v>
          </cell>
          <cell r="K533"/>
        </row>
        <row r="534">
          <cell r="D534" t="str">
            <v>SAO JOAO DO PI</v>
          </cell>
          <cell r="G534" t="str">
            <v>U. E. SEN DIRCEU ARCOVERDE</v>
          </cell>
          <cell r="K534"/>
        </row>
        <row r="535">
          <cell r="D535" t="str">
            <v>SAO JOSE DO DIVINO</v>
          </cell>
          <cell r="G535" t="str">
            <v>U. E. PEDRO MACHADO DE CERQUEIRA</v>
          </cell>
          <cell r="K535"/>
        </row>
        <row r="536">
          <cell r="D536" t="str">
            <v>SAO JOSE DO PEIXE</v>
          </cell>
          <cell r="G536" t="str">
            <v>U. E.  DOM RAIMUNDO DE CASTRO E SILVA</v>
          </cell>
          <cell r="K536"/>
        </row>
        <row r="537">
          <cell r="D537" t="str">
            <v>SAO JOSE DO PEIXE</v>
          </cell>
          <cell r="G537" t="str">
            <v>U. E.  LUIZ SOARES DA SILVA</v>
          </cell>
          <cell r="K537"/>
        </row>
        <row r="538">
          <cell r="D538" t="str">
            <v>SAO JOSE DO PI</v>
          </cell>
          <cell r="G538" t="str">
            <v>U. E. HELVIDIO NUNES</v>
          </cell>
          <cell r="K538"/>
        </row>
        <row r="539">
          <cell r="D539" t="str">
            <v>SAO JOSE DO PI</v>
          </cell>
          <cell r="G539" t="str">
            <v>U. E. JOAO JOSE DE ALENCAR</v>
          </cell>
          <cell r="K539"/>
        </row>
        <row r="540">
          <cell r="D540" t="str">
            <v>SAO JULIAO</v>
          </cell>
          <cell r="G540" t="str">
            <v>U. E. APRIGIO PEREIRA BEZERRA</v>
          </cell>
          <cell r="K540"/>
        </row>
        <row r="541">
          <cell r="D541" t="str">
            <v>SAO JULIAO</v>
          </cell>
          <cell r="G541" t="str">
            <v>U. E. JOAQUIM BALDOINO</v>
          </cell>
          <cell r="K541"/>
        </row>
        <row r="542">
          <cell r="D542" t="str">
            <v>SAO LOURENCO DO PI</v>
          </cell>
          <cell r="G542" t="str">
            <v>U. E. MALAQUIAS RIBEIRO DAMASCENO</v>
          </cell>
          <cell r="K542"/>
        </row>
        <row r="543">
          <cell r="D543" t="str">
            <v>SAO LUIS DO PI</v>
          </cell>
          <cell r="G543" t="str">
            <v>U. E. ANTONIO PEREIRA DE ARAUJO</v>
          </cell>
          <cell r="K543"/>
        </row>
        <row r="544">
          <cell r="D544" t="str">
            <v>SAO MIGUEL DO FIDALGO</v>
          </cell>
          <cell r="G544" t="str">
            <v>ESCOLA REUNIDA MIGUEL MARINHO</v>
          </cell>
          <cell r="K544"/>
        </row>
        <row r="545">
          <cell r="D545" t="str">
            <v>SAO MIGUEL DO TAPUIO</v>
          </cell>
          <cell r="G545" t="str">
            <v>ESCOLA AGRICOLA CONEGO CARDOSO</v>
          </cell>
          <cell r="K545"/>
        </row>
        <row r="546">
          <cell r="D546" t="str">
            <v>SAO MIGUEL DO TAPUIO</v>
          </cell>
          <cell r="G546" t="str">
            <v>U. E. DONA ROSAURA MUNIZ BARRETO</v>
          </cell>
          <cell r="K546"/>
        </row>
        <row r="547">
          <cell r="D547" t="str">
            <v>SAO MIGUEL DO TAPUIO</v>
          </cell>
          <cell r="G547" t="str">
            <v>U. E. LIMA REBELO</v>
          </cell>
          <cell r="K547"/>
        </row>
        <row r="548">
          <cell r="D548" t="str">
            <v>SAO PEDRO DO PI</v>
          </cell>
          <cell r="G548" t="str">
            <v>U. E. LANDRI SALES</v>
          </cell>
          <cell r="K548"/>
        </row>
        <row r="549">
          <cell r="D549" t="str">
            <v>SAO PEDRO DO PI</v>
          </cell>
          <cell r="G549" t="str">
            <v>U. E. MANOEL SOARES TEIXEIRA</v>
          </cell>
          <cell r="K549"/>
        </row>
        <row r="550">
          <cell r="D550" t="str">
            <v>SAO RAIMUNDO NONATO</v>
          </cell>
          <cell r="G550" t="str">
            <v>ESCOLA NORMAL GERCILIO DE CASTRO MACEDO</v>
          </cell>
          <cell r="K550"/>
        </row>
        <row r="551">
          <cell r="D551" t="str">
            <v>SAO RAIMUNDO NONATO</v>
          </cell>
          <cell r="G551" t="str">
            <v>U. E. EDITH NOBRE DE CASTRO</v>
          </cell>
          <cell r="K551"/>
        </row>
        <row r="552">
          <cell r="D552" t="str">
            <v>SAO RAIMUNDO NONATO</v>
          </cell>
          <cell r="G552" t="str">
            <v>U. E. ELIACIM MAURIZ</v>
          </cell>
          <cell r="K552"/>
        </row>
        <row r="553">
          <cell r="D553" t="str">
            <v>SAO RAIMUNDO NONATO</v>
          </cell>
          <cell r="G553" t="str">
            <v>U. E. MARIA DE CASTRO RIBEIRO</v>
          </cell>
          <cell r="K553"/>
        </row>
        <row r="554">
          <cell r="D554" t="str">
            <v>SAO RAIMUNDO NONATO</v>
          </cell>
          <cell r="G554" t="str">
            <v>U. E. MODERNA</v>
          </cell>
          <cell r="K554"/>
        </row>
        <row r="555">
          <cell r="D555" t="str">
            <v>SAO RAIMUNDO NONATO</v>
          </cell>
          <cell r="G555" t="str">
            <v>U. E. PROFESSOR DEOLINDO LIMA</v>
          </cell>
          <cell r="K555"/>
        </row>
        <row r="556">
          <cell r="D556" t="str">
            <v>SAO RAIMUNDO NONATO</v>
          </cell>
          <cell r="G556" t="str">
            <v>U. E. PROFESSOR JOSE LEANDRO DEUSDARA</v>
          </cell>
          <cell r="K556"/>
        </row>
        <row r="557">
          <cell r="D557" t="str">
            <v>SAO RAIMUNDO NONATO</v>
          </cell>
          <cell r="G557" t="str">
            <v>U. E. ROSA TEIXEIRA DE CASTRO</v>
          </cell>
          <cell r="K557"/>
        </row>
        <row r="558">
          <cell r="D558" t="str">
            <v>SEBASTIAO BARROS</v>
          </cell>
          <cell r="G558" t="str">
            <v>U. E. RAIMUNDO DA PAZ NOGUEIRA</v>
          </cell>
          <cell r="K558"/>
        </row>
        <row r="559">
          <cell r="D559" t="str">
            <v>SEBASTIAO LEAL</v>
          </cell>
          <cell r="G559" t="str">
            <v>U. E. IRAPUA</v>
          </cell>
          <cell r="K559"/>
        </row>
        <row r="560">
          <cell r="D560" t="str">
            <v>SIGEFREDO PACHECO</v>
          </cell>
          <cell r="G560" t="str">
            <v>U. E. DONA FAUSTA DE SOUSA CRUZ</v>
          </cell>
          <cell r="K560"/>
        </row>
        <row r="561">
          <cell r="D561" t="str">
            <v>SIGEFREDO PACHECO</v>
          </cell>
          <cell r="G561" t="str">
            <v>U. E. DR JERONIMO DOS SANTOS E SILVA</v>
          </cell>
          <cell r="K561"/>
        </row>
        <row r="562">
          <cell r="D562" t="str">
            <v>SIMOES</v>
          </cell>
          <cell r="G562" t="str">
            <v>U. E. JOSE BENTO DE CARVALHO FILHO</v>
          </cell>
          <cell r="K562"/>
        </row>
        <row r="563">
          <cell r="D563" t="str">
            <v>SIMOES</v>
          </cell>
          <cell r="G563" t="str">
            <v>U. E. LUIS LOPES DOS REIS</v>
          </cell>
          <cell r="K563"/>
        </row>
        <row r="564">
          <cell r="D564" t="str">
            <v>SIMOES</v>
          </cell>
          <cell r="G564" t="str">
            <v>U. E. RAUL SERGIO</v>
          </cell>
          <cell r="K564"/>
        </row>
        <row r="565">
          <cell r="D565" t="str">
            <v>SIMOES</v>
          </cell>
          <cell r="G565" t="str">
            <v>U. E. SILVIA COUTINHO</v>
          </cell>
          <cell r="K565"/>
        </row>
        <row r="566">
          <cell r="D566" t="str">
            <v>SIMPLICIO MENDES</v>
          </cell>
          <cell r="G566" t="str">
            <v>COLEGIO ESTADUAL PROFESSOR JOSE ATANASIO DE SANTANA</v>
          </cell>
          <cell r="K566"/>
        </row>
        <row r="567">
          <cell r="D567" t="str">
            <v>SIMPLICIO MENDES</v>
          </cell>
          <cell r="G567" t="str">
            <v>ESCOLA AGROTECNICA ALCIDES VIEIRA DE MOURA</v>
          </cell>
          <cell r="K567"/>
        </row>
        <row r="568">
          <cell r="D568" t="str">
            <v>SIMPLICIO MENDES</v>
          </cell>
          <cell r="G568" t="str">
            <v>U. E. NOEME MADEIRA MOURA FE</v>
          </cell>
          <cell r="K568"/>
        </row>
        <row r="569">
          <cell r="D569" t="str">
            <v>SIMPLICIO MENDES</v>
          </cell>
          <cell r="G569" t="str">
            <v>U. E. PROFESSOR LUIZ UBIRACI DE CARVALHO</v>
          </cell>
          <cell r="K569"/>
        </row>
        <row r="570">
          <cell r="D570" t="str">
            <v>SOCORRO DO PI</v>
          </cell>
          <cell r="G570" t="str">
            <v>U. E. AMERICO JOSE DE SOUSA</v>
          </cell>
          <cell r="K570"/>
        </row>
        <row r="571">
          <cell r="D571" t="str">
            <v>SOCORRO DO PI</v>
          </cell>
          <cell r="G571" t="str">
            <v>U. E. FRANCISCO TEIXEIRA</v>
          </cell>
          <cell r="K571"/>
        </row>
        <row r="572">
          <cell r="D572" t="str">
            <v>Sto ANTONIO DOS MILAGRES</v>
          </cell>
          <cell r="G572" t="str">
            <v>U. E. DEP ALBERTO DE MOURA MONTEIRO</v>
          </cell>
          <cell r="K572"/>
        </row>
        <row r="573">
          <cell r="D573" t="str">
            <v>SUSSUAPARA</v>
          </cell>
          <cell r="G573" t="str">
            <v>U. E. HELVIDIO NUNES</v>
          </cell>
          <cell r="K573"/>
        </row>
        <row r="574">
          <cell r="D574" t="str">
            <v>TAMBORIL DO PI</v>
          </cell>
          <cell r="G574" t="str">
            <v>U. E. JOAO VALENTE</v>
          </cell>
          <cell r="K574"/>
        </row>
        <row r="575">
          <cell r="D575" t="str">
            <v>TANQUE DO PI</v>
          </cell>
          <cell r="G575" t="str">
            <v>U. E. SAO SEBASTIAO</v>
          </cell>
          <cell r="K575"/>
        </row>
        <row r="576">
          <cell r="D576" t="str">
            <v>TERESINA</v>
          </cell>
          <cell r="G576" t="str">
            <v>CAIC JOAO MENDES OLIMPIO DE MELO</v>
          </cell>
          <cell r="K576"/>
        </row>
        <row r="577">
          <cell r="D577" t="str">
            <v>TERESINA</v>
          </cell>
          <cell r="G577" t="str">
            <v>CAIC PROFESSOR BALDUINO BARBOSA DE DEUS</v>
          </cell>
          <cell r="K577"/>
        </row>
        <row r="578">
          <cell r="D578" t="str">
            <v>TERESINA</v>
          </cell>
          <cell r="G578" t="str">
            <v>CAIC PROFESSOR MELO MAGALHAES</v>
          </cell>
          <cell r="K578"/>
        </row>
        <row r="579">
          <cell r="D579" t="str">
            <v>TERESINA</v>
          </cell>
          <cell r="G579" t="str">
            <v>CEEP EM SAUDE MONSENHOR JOSE LUIS BARBOSA CORTEZ</v>
          </cell>
          <cell r="K579"/>
        </row>
        <row r="580">
          <cell r="D580" t="str">
            <v>TERESINA</v>
          </cell>
          <cell r="G580" t="str">
            <v>CEFTI  DUQUE DE CAXIAS</v>
          </cell>
          <cell r="K580"/>
        </row>
        <row r="581">
          <cell r="D581" t="str">
            <v>TERESINA</v>
          </cell>
          <cell r="G581" t="str">
            <v>CEFTI PADRE JOAQUIM NONATO GOMES</v>
          </cell>
          <cell r="K581"/>
        </row>
        <row r="582">
          <cell r="D582" t="str">
            <v>TERESINA</v>
          </cell>
          <cell r="G582" t="str">
            <v>CEJA PROFESSOR ARTUR FURTADO</v>
          </cell>
          <cell r="K582"/>
        </row>
        <row r="583">
          <cell r="D583" t="str">
            <v>TERESINA</v>
          </cell>
          <cell r="G583" t="str">
            <v>CEJA PROFESSOR CLAUDIO FERREIRA</v>
          </cell>
          <cell r="K583"/>
        </row>
        <row r="584">
          <cell r="D584" t="str">
            <v>TERESINA</v>
          </cell>
          <cell r="G584" t="str">
            <v>CEJA PROFESSORA MARIA REMEDIO DAS MERCEDES</v>
          </cell>
          <cell r="K584"/>
        </row>
        <row r="585">
          <cell r="D585" t="str">
            <v>TERESINA</v>
          </cell>
          <cell r="G585" t="str">
            <v>CEJA PROFESSORA SHIRLEY COSTA E SILVA</v>
          </cell>
          <cell r="K585"/>
        </row>
        <row r="586">
          <cell r="D586" t="str">
            <v>TERESINA</v>
          </cell>
          <cell r="G586" t="str">
            <v>CEMTI JOAO HENRIQUE DE ALMEIDA SOUZA</v>
          </cell>
          <cell r="K586"/>
        </row>
        <row r="587">
          <cell r="D587" t="str">
            <v>TERESINA</v>
          </cell>
          <cell r="G587" t="str">
            <v>CENTRO CULTURAL DE LINGUAS  RDO JOSE  AIRESMORAIS SOARES</v>
          </cell>
          <cell r="K587"/>
        </row>
        <row r="588">
          <cell r="D588" t="str">
            <v>TERESINA</v>
          </cell>
          <cell r="G588" t="str">
            <v>CENTRO DE EDUCACAO BASICA GOVERNADOR FREITAS NETO</v>
          </cell>
          <cell r="K588"/>
        </row>
        <row r="589">
          <cell r="D589" t="str">
            <v>TERESINA</v>
          </cell>
          <cell r="G589" t="str">
            <v>CENTRO DE HABILITACAO ANA CORDEIRO</v>
          </cell>
          <cell r="K589"/>
        </row>
        <row r="590">
          <cell r="D590" t="str">
            <v>TERESINA</v>
          </cell>
          <cell r="G590" t="str">
            <v>CENTRO EDUCACIONAL INTEGRADO ANGELIM</v>
          </cell>
          <cell r="K590"/>
        </row>
        <row r="591">
          <cell r="D591" t="str">
            <v>TERESINA</v>
          </cell>
          <cell r="G591" t="str">
            <v>CENTRO INTEGRADO DE EDUCAÇAO ESPECIAL(CIES)</v>
          </cell>
          <cell r="K591"/>
        </row>
        <row r="592">
          <cell r="D592" t="str">
            <v>TERESINA</v>
          </cell>
          <cell r="G592" t="str">
            <v>CEPTI GOV DIRCEU MENDES ARCOVERDE</v>
          </cell>
          <cell r="K592"/>
        </row>
        <row r="593">
          <cell r="D593" t="str">
            <v>TERESINA</v>
          </cell>
          <cell r="G593" t="str">
            <v>COLEGIO ESTADUAL CACIMBA VELHA</v>
          </cell>
          <cell r="K593"/>
        </row>
        <row r="594">
          <cell r="D594" t="str">
            <v>TERESINA</v>
          </cell>
          <cell r="G594" t="str">
            <v>COLEGIO ESTADUAL ZACARIAS DE GOIS</v>
          </cell>
          <cell r="K594"/>
        </row>
        <row r="595">
          <cell r="D595" t="str">
            <v>TERESINA</v>
          </cell>
          <cell r="G595" t="str">
            <v>ESCOLA DE ENSINO MEDIO VILA MARIA</v>
          </cell>
          <cell r="K595"/>
        </row>
        <row r="596">
          <cell r="D596" t="str">
            <v>TERESINA</v>
          </cell>
          <cell r="G596" t="str">
            <v>ESCOLA TECNICA DE TEATRO GOMES CAMPOS</v>
          </cell>
          <cell r="K596"/>
        </row>
        <row r="597">
          <cell r="D597" t="str">
            <v>TERESINA</v>
          </cell>
          <cell r="G597" t="str">
            <v>ESCOLA TECNICA ESTADUAL PREF JOAO MENDES OLIMPIO DE MELO</v>
          </cell>
          <cell r="K597"/>
        </row>
        <row r="598">
          <cell r="D598" t="str">
            <v>TERESINA</v>
          </cell>
          <cell r="G598" t="str">
            <v>NEJA GAYOSO E ALMENDRA</v>
          </cell>
          <cell r="K598"/>
        </row>
        <row r="599">
          <cell r="D599" t="str">
            <v>TERESINA</v>
          </cell>
          <cell r="G599" t="str">
            <v>U. E.  DOM MIGUEL FENELON CAMARA</v>
          </cell>
          <cell r="K599"/>
        </row>
        <row r="600">
          <cell r="D600" t="str">
            <v>TERESINA</v>
          </cell>
          <cell r="G600" t="str">
            <v>U. E.  PROFESSOR DARCY ARAUJO</v>
          </cell>
          <cell r="K600"/>
        </row>
        <row r="601">
          <cell r="D601" t="str">
            <v>TERESINA</v>
          </cell>
          <cell r="G601" t="str">
            <v>U. E.  PROFESSOR JAMES AZEVEDO</v>
          </cell>
          <cell r="K601"/>
        </row>
        <row r="602">
          <cell r="D602" t="str">
            <v>TERESINA</v>
          </cell>
          <cell r="G602" t="str">
            <v>U. E.  PROFESSOR RUI BERGER FILHO</v>
          </cell>
          <cell r="K602"/>
        </row>
        <row r="603">
          <cell r="D603" t="str">
            <v>TERESINA</v>
          </cell>
          <cell r="G603" t="str">
            <v>U. E.  PROFESSORA ROSANGELA REIS</v>
          </cell>
          <cell r="K603"/>
        </row>
        <row r="604">
          <cell r="D604" t="str">
            <v>TERESINA</v>
          </cell>
          <cell r="G604" t="str">
            <v>U. E. ALVARO FERREIRA</v>
          </cell>
          <cell r="K604"/>
        </row>
        <row r="605">
          <cell r="D605" t="str">
            <v>TERESINA</v>
          </cell>
          <cell r="G605" t="str">
            <v>U. E. ANICOTA BURLAMAQUI</v>
          </cell>
          <cell r="K605"/>
        </row>
        <row r="606">
          <cell r="D606" t="str">
            <v>TERESINA</v>
          </cell>
          <cell r="G606" t="str">
            <v>U. E. ANISIO DE ABREU</v>
          </cell>
          <cell r="K606"/>
        </row>
        <row r="607">
          <cell r="D607" t="str">
            <v>TERESINA</v>
          </cell>
          <cell r="G607" t="str">
            <v>U. E. ANISIO TEIXEIRA</v>
          </cell>
          <cell r="K607"/>
        </row>
        <row r="608">
          <cell r="D608" t="str">
            <v>TERESINA</v>
          </cell>
          <cell r="G608" t="str">
            <v>U. E. ANITA GAYOSO</v>
          </cell>
          <cell r="K608"/>
        </row>
        <row r="609">
          <cell r="D609" t="str">
            <v>TERESINA</v>
          </cell>
          <cell r="G609" t="str">
            <v>U. E. ANTONIO DE ALMENDRA FREITAS</v>
          </cell>
          <cell r="K609"/>
        </row>
        <row r="610">
          <cell r="D610" t="str">
            <v>TERESINA</v>
          </cell>
          <cell r="G610" t="str">
            <v>U. E. ANTONIO DILSON FERNANDES</v>
          </cell>
          <cell r="K610"/>
        </row>
        <row r="611">
          <cell r="D611" t="str">
            <v>TERESINA</v>
          </cell>
          <cell r="G611" t="str">
            <v>U. E. AREOLINO LEONCIO DA SILVA</v>
          </cell>
          <cell r="K611"/>
        </row>
        <row r="612">
          <cell r="D612" t="str">
            <v>TERESINA</v>
          </cell>
          <cell r="G612" t="str">
            <v>U. E. ARTHUR MEDEIROS CARNEIRO</v>
          </cell>
          <cell r="K612"/>
        </row>
        <row r="613">
          <cell r="D613" t="str">
            <v>TERESINA</v>
          </cell>
          <cell r="G613" t="str">
            <v>U. E. AURISTELA SOARES LIMA</v>
          </cell>
          <cell r="K613"/>
        </row>
        <row r="614">
          <cell r="D614" t="str">
            <v>TERESINA</v>
          </cell>
          <cell r="G614" t="str">
            <v>U. E. BARAO DE GURGUEIA</v>
          </cell>
          <cell r="K614"/>
        </row>
        <row r="615">
          <cell r="D615" t="str">
            <v>TERESINA</v>
          </cell>
          <cell r="G615" t="str">
            <v>U. E. BEM ME QUER</v>
          </cell>
          <cell r="K615"/>
        </row>
        <row r="616">
          <cell r="D616" t="str">
            <v>TERESINA</v>
          </cell>
          <cell r="G616" t="str">
            <v>U. E. BENJAMIN BAPTISTA</v>
          </cell>
          <cell r="K616"/>
        </row>
        <row r="617">
          <cell r="D617" t="str">
            <v>TERESINA</v>
          </cell>
          <cell r="G617" t="str">
            <v>U. E. CALUZINHA FREIRE</v>
          </cell>
          <cell r="K617"/>
        </row>
        <row r="618">
          <cell r="D618" t="str">
            <v>TERESINA</v>
          </cell>
          <cell r="G618" t="str">
            <v>U. E. CAMPESTRE NORTE</v>
          </cell>
          <cell r="K618"/>
        </row>
        <row r="619">
          <cell r="D619" t="str">
            <v>TERESINA</v>
          </cell>
          <cell r="G619" t="str">
            <v>U. E. CERQUEIRA DANTAS</v>
          </cell>
          <cell r="K619"/>
        </row>
        <row r="620">
          <cell r="D620" t="str">
            <v>TERESINA</v>
          </cell>
          <cell r="G620" t="str">
            <v>U. E. CHAGAS RODRIGUES</v>
          </cell>
          <cell r="K620"/>
        </row>
        <row r="621">
          <cell r="D621" t="str">
            <v>TERESINA</v>
          </cell>
          <cell r="G621" t="str">
            <v>U. E. CONSELHEIRO SARAIVA</v>
          </cell>
          <cell r="K621"/>
        </row>
        <row r="622">
          <cell r="D622" t="str">
            <v>TERESINA</v>
          </cell>
          <cell r="G622" t="str">
            <v>U. E. CRISTINO CASTELO BRANCO</v>
          </cell>
          <cell r="K622"/>
        </row>
        <row r="623">
          <cell r="D623" t="str">
            <v>TERESINA</v>
          </cell>
          <cell r="G623" t="str">
            <v>U. E. DE ENSINO MEDIO SANTA FE</v>
          </cell>
          <cell r="K623"/>
        </row>
        <row r="624">
          <cell r="D624" t="str">
            <v>TERESINA</v>
          </cell>
          <cell r="G624" t="str">
            <v>U. E. DEMERVAL LOBAO</v>
          </cell>
          <cell r="K624"/>
        </row>
        <row r="625">
          <cell r="D625" t="str">
            <v>TERESINA</v>
          </cell>
          <cell r="G625" t="str">
            <v>U. E. DEP ALBERTO MONTEIRO</v>
          </cell>
          <cell r="K625"/>
        </row>
        <row r="626">
          <cell r="D626" t="str">
            <v>TERESINA</v>
          </cell>
          <cell r="G626" t="str">
            <v>U. E. DEP ATILA LIRA</v>
          </cell>
          <cell r="K626"/>
        </row>
        <row r="627">
          <cell r="D627" t="str">
            <v>TERESINA</v>
          </cell>
          <cell r="G627" t="str">
            <v>U. E. DEP FRANCISCA TRINDADE</v>
          </cell>
          <cell r="K627"/>
        </row>
        <row r="628">
          <cell r="D628" t="str">
            <v>TERESINA</v>
          </cell>
          <cell r="G628" t="str">
            <v>U. E. DEP JOAQUIM GOMES CALADO</v>
          </cell>
          <cell r="K628"/>
        </row>
        <row r="629">
          <cell r="D629" t="str">
            <v>TERESINA</v>
          </cell>
          <cell r="G629" t="str">
            <v>U. E. DEP PAULO HENRIQUE PAES LANDIM</v>
          </cell>
          <cell r="K629"/>
        </row>
        <row r="630">
          <cell r="D630" t="str">
            <v>TERESINA</v>
          </cell>
          <cell r="G630" t="str">
            <v>U. E. DEP TERTULIANO MILTON BRANDAO</v>
          </cell>
          <cell r="K630"/>
        </row>
        <row r="631">
          <cell r="D631" t="str">
            <v>TERESINA</v>
          </cell>
          <cell r="G631" t="str">
            <v>U. E. DES HELI SOBRAL</v>
          </cell>
          <cell r="K631"/>
        </row>
        <row r="632">
          <cell r="D632" t="str">
            <v>TERESINA</v>
          </cell>
          <cell r="G632" t="str">
            <v>U. E. DES HENRIQUE COUTO</v>
          </cell>
          <cell r="K632"/>
        </row>
        <row r="633">
          <cell r="D633" t="str">
            <v>TERESINA</v>
          </cell>
          <cell r="G633" t="str">
            <v>U. E. DES PEDRO CONDE</v>
          </cell>
          <cell r="K633"/>
        </row>
        <row r="634">
          <cell r="D634" t="str">
            <v>TERESINA</v>
          </cell>
          <cell r="G634" t="str">
            <v>U. E. DES ROBERT DE CARVALHO FREITAS</v>
          </cell>
          <cell r="K634"/>
        </row>
        <row r="635">
          <cell r="D635" t="str">
            <v>TERESINA</v>
          </cell>
          <cell r="G635" t="str">
            <v>U. E. DES VAZ DA COSTA</v>
          </cell>
          <cell r="K635"/>
        </row>
        <row r="636">
          <cell r="D636" t="str">
            <v>TERESINA</v>
          </cell>
          <cell r="G636" t="str">
            <v>U. E. DIDACIO SILVA</v>
          </cell>
          <cell r="K636"/>
        </row>
        <row r="637">
          <cell r="D637" t="str">
            <v>TERESINA</v>
          </cell>
          <cell r="G637" t="str">
            <v>U. E. DOM HELDER CAMARA</v>
          </cell>
          <cell r="K637"/>
        </row>
        <row r="638">
          <cell r="D638" t="str">
            <v>TERESINA</v>
          </cell>
          <cell r="G638" t="str">
            <v>U. E. DOM SEVERINO</v>
          </cell>
          <cell r="K638"/>
        </row>
        <row r="639">
          <cell r="D639" t="str">
            <v>TERESINA</v>
          </cell>
          <cell r="G639" t="str">
            <v>U. E. DOMICIO MAGALHAES DE MELO</v>
          </cell>
          <cell r="K639"/>
        </row>
        <row r="640">
          <cell r="D640" t="str">
            <v>TERESINA</v>
          </cell>
          <cell r="G640" t="str">
            <v>U. E. DR AGNELO PEREIRA DA SILVA</v>
          </cell>
          <cell r="K640"/>
        </row>
        <row r="641">
          <cell r="D641" t="str">
            <v>TERESINA</v>
          </cell>
          <cell r="G641" t="str">
            <v>U. E. DR FONTES IBIAPINA</v>
          </cell>
          <cell r="K641"/>
        </row>
        <row r="642">
          <cell r="D642" t="str">
            <v>TERESINA</v>
          </cell>
          <cell r="G642" t="str">
            <v>U. E. ENGENHEIRO SAMPAIO</v>
          </cell>
          <cell r="K642"/>
        </row>
        <row r="643">
          <cell r="D643" t="str">
            <v>TERESINA</v>
          </cell>
          <cell r="G643" t="str">
            <v>U. E. EST DO ENSINO MEDIO STA TERESA</v>
          </cell>
          <cell r="K643"/>
        </row>
        <row r="644">
          <cell r="D644" t="str">
            <v>TERESINA</v>
          </cell>
          <cell r="G644" t="str">
            <v>U. E. ESTADO DE SAO PAULO</v>
          </cell>
          <cell r="K644"/>
        </row>
        <row r="645">
          <cell r="D645" t="str">
            <v>TERESINA</v>
          </cell>
          <cell r="G645" t="str">
            <v>U. E. FIRMINA SOBREIRA</v>
          </cell>
          <cell r="K645"/>
        </row>
        <row r="646">
          <cell r="D646" t="str">
            <v>TERESINA</v>
          </cell>
          <cell r="G646" t="str">
            <v>U. E. FLORISA SILVA</v>
          </cell>
          <cell r="K646"/>
        </row>
        <row r="647">
          <cell r="D647" t="str">
            <v>TERESINA</v>
          </cell>
          <cell r="G647" t="str">
            <v>U. E. FRANCISCO CESAR DE ARAUJO</v>
          </cell>
          <cell r="K647"/>
        </row>
        <row r="648">
          <cell r="D648" t="str">
            <v>TERESINA</v>
          </cell>
          <cell r="G648" t="str">
            <v>U. E. FREI HELIODORIO</v>
          </cell>
          <cell r="K648"/>
        </row>
        <row r="649">
          <cell r="D649" t="str">
            <v>TERESINA</v>
          </cell>
          <cell r="G649" t="str">
            <v>U. E. GABRIEL FERREIRA</v>
          </cell>
          <cell r="K649"/>
        </row>
        <row r="650">
          <cell r="D650" t="str">
            <v>TERESINA</v>
          </cell>
          <cell r="G650" t="str">
            <v>U. E. GERVASIO COSTA</v>
          </cell>
          <cell r="K650"/>
        </row>
        <row r="651">
          <cell r="D651" t="str">
            <v>TERESINA</v>
          </cell>
          <cell r="G651" t="str">
            <v>U. E. GODOFREDO FREIRE</v>
          </cell>
          <cell r="K651"/>
        </row>
        <row r="652">
          <cell r="D652" t="str">
            <v>TERESINA</v>
          </cell>
          <cell r="G652" t="str">
            <v>U. E. GOV ALBERTO TAVARES E SILVA</v>
          </cell>
          <cell r="K652"/>
        </row>
        <row r="653">
          <cell r="D653" t="str">
            <v>TERESINA</v>
          </cell>
          <cell r="G653" t="str">
            <v>U. E. GOV JOAO CLIMACO D'ALMEIDA</v>
          </cell>
          <cell r="K653"/>
        </row>
        <row r="654">
          <cell r="D654" t="str">
            <v>TERESINA</v>
          </cell>
          <cell r="G654" t="str">
            <v>U. E. GOV MIGUEL ROSA</v>
          </cell>
          <cell r="K654"/>
        </row>
        <row r="655">
          <cell r="D655" t="str">
            <v>TERESINA</v>
          </cell>
          <cell r="G655" t="str">
            <v>U. E. HELVIDIO NUNES</v>
          </cell>
          <cell r="K655"/>
        </row>
        <row r="656">
          <cell r="D656" t="str">
            <v>TERESINA</v>
          </cell>
          <cell r="G656" t="str">
            <v>U. E. JOAO ADROALDO PIRES SOARES</v>
          </cell>
          <cell r="K656"/>
        </row>
        <row r="657">
          <cell r="D657" t="str">
            <v>TERESINA</v>
          </cell>
          <cell r="G657" t="str">
            <v>U. E. JOAO EMILIO FALCAO COSTA</v>
          </cell>
          <cell r="K657"/>
        </row>
        <row r="658">
          <cell r="D658" t="str">
            <v>TERESINA</v>
          </cell>
          <cell r="G658" t="str">
            <v>U. E. JOEL MENDES</v>
          </cell>
          <cell r="K658"/>
        </row>
        <row r="659">
          <cell r="D659" t="str">
            <v>TERESINA</v>
          </cell>
          <cell r="G659" t="str">
            <v>U. E. JOEL RIBEIRO</v>
          </cell>
          <cell r="K659"/>
        </row>
        <row r="660">
          <cell r="D660" t="str">
            <v>TERESINA</v>
          </cell>
          <cell r="G660" t="str">
            <v>U. E. JORNALISTA JOAO EMILIO FALCAO</v>
          </cell>
          <cell r="K660"/>
        </row>
        <row r="661">
          <cell r="D661" t="str">
            <v>TERESINA</v>
          </cell>
          <cell r="G661" t="str">
            <v>U. E. JOSE CANDIDO FERRAZ</v>
          </cell>
          <cell r="K661"/>
        </row>
        <row r="662">
          <cell r="D662" t="str">
            <v>TERESINA</v>
          </cell>
          <cell r="G662" t="str">
            <v>U. E. JOSE DE ANCHIETA</v>
          </cell>
          <cell r="K662"/>
        </row>
        <row r="663">
          <cell r="D663" t="str">
            <v>TERESINA</v>
          </cell>
          <cell r="G663" t="str">
            <v>U. E. JOSÉ PEREIRA DA SILVA</v>
          </cell>
          <cell r="K663"/>
        </row>
        <row r="664">
          <cell r="D664" t="str">
            <v>TERESINA</v>
          </cell>
          <cell r="G664" t="str">
            <v>U. E. LELIA AVELINO</v>
          </cell>
          <cell r="K664"/>
        </row>
        <row r="665">
          <cell r="D665" t="str">
            <v>TERESINA</v>
          </cell>
          <cell r="G665" t="str">
            <v>U. E. LOURIVAL PARENTE</v>
          </cell>
          <cell r="K665"/>
        </row>
        <row r="666">
          <cell r="D666" t="str">
            <v>TERESINA</v>
          </cell>
          <cell r="G666" t="str">
            <v>U. E. LUCAS MEIRELES</v>
          </cell>
          <cell r="K666"/>
        </row>
        <row r="667">
          <cell r="D667" t="str">
            <v>TERESINA</v>
          </cell>
          <cell r="G667" t="str">
            <v>U. E. LUCIDIO PORTELA</v>
          </cell>
          <cell r="K667"/>
        </row>
        <row r="668">
          <cell r="D668" t="str">
            <v>TERESINA</v>
          </cell>
          <cell r="G668" t="str">
            <v>U. E. MARECHAL RONDON</v>
          </cell>
          <cell r="K668"/>
        </row>
        <row r="669">
          <cell r="D669" t="str">
            <v>TERESINA</v>
          </cell>
          <cell r="G669" t="str">
            <v>U. E. MARIA DINA SOARES</v>
          </cell>
          <cell r="K669"/>
        </row>
        <row r="670">
          <cell r="D670" t="str">
            <v>TERESINA</v>
          </cell>
          <cell r="G670" t="str">
            <v>U. E. MARIA MELO</v>
          </cell>
          <cell r="K670"/>
        </row>
        <row r="671">
          <cell r="D671" t="str">
            <v>TERESINA</v>
          </cell>
          <cell r="G671" t="str">
            <v>U. E. MARIA MODESTINA BEZERRA</v>
          </cell>
          <cell r="K671"/>
        </row>
        <row r="672">
          <cell r="D672" t="str">
            <v>TERESINA</v>
          </cell>
          <cell r="G672" t="str">
            <v>U. E. MARTINS NAPOLEAO</v>
          </cell>
          <cell r="K672"/>
        </row>
        <row r="673">
          <cell r="D673" t="str">
            <v>TERESINA</v>
          </cell>
          <cell r="G673" t="str">
            <v>U. E. MATIAS OLIMPIO</v>
          </cell>
          <cell r="K673"/>
        </row>
        <row r="674">
          <cell r="D674" t="str">
            <v>TERESINA</v>
          </cell>
          <cell r="G674" t="str">
            <v>U. E. MELVIN JONES</v>
          </cell>
          <cell r="K674"/>
        </row>
        <row r="675">
          <cell r="D675" t="str">
            <v>TERESINA</v>
          </cell>
          <cell r="G675" t="str">
            <v>U. E. MOACI MADEIRA CAMPOS</v>
          </cell>
          <cell r="K675"/>
        </row>
        <row r="676">
          <cell r="D676" t="str">
            <v>TERESINA</v>
          </cell>
          <cell r="G676" t="str">
            <v>U. E. MONS RAIMUNDO NONATO MELO</v>
          </cell>
          <cell r="K676"/>
        </row>
        <row r="677">
          <cell r="D677" t="str">
            <v>TERESINA</v>
          </cell>
          <cell r="G677" t="str">
            <v>U. E. MONSENHOR CICERO PORTELA NUNES</v>
          </cell>
          <cell r="K677"/>
        </row>
        <row r="678">
          <cell r="D678" t="str">
            <v>TERESINA</v>
          </cell>
          <cell r="G678" t="str">
            <v>U. E. MUNDIM FERRAZ</v>
          </cell>
          <cell r="K678"/>
        </row>
        <row r="679">
          <cell r="D679" t="str">
            <v>TERESINA</v>
          </cell>
          <cell r="G679" t="str">
            <v>U. E. NAIR GONCALVES</v>
          </cell>
          <cell r="K679"/>
        </row>
        <row r="680">
          <cell r="D680" t="str">
            <v>TERESINA</v>
          </cell>
          <cell r="G680" t="str">
            <v>U. E. NOSSA SENHORA DA PAZ</v>
          </cell>
          <cell r="K680"/>
        </row>
        <row r="681">
          <cell r="D681" t="str">
            <v>TERESINA</v>
          </cell>
          <cell r="G681" t="str">
            <v>U. E. NOSSA SENHORA DO PERPETUO SOCORRO</v>
          </cell>
          <cell r="K681"/>
        </row>
        <row r="682">
          <cell r="D682" t="str">
            <v>TERESINA</v>
          </cell>
          <cell r="G682" t="str">
            <v>U. E. PADRE ANTONIO JOSE DO REGO</v>
          </cell>
          <cell r="K682"/>
        </row>
        <row r="683">
          <cell r="D683" t="str">
            <v>TERESINA</v>
          </cell>
          <cell r="G683" t="str">
            <v>U. E. PADRE LUIDINO DI GUIDI</v>
          </cell>
          <cell r="K683"/>
        </row>
        <row r="684">
          <cell r="D684" t="str">
            <v>TERESINA</v>
          </cell>
          <cell r="G684" t="str">
            <v>U. E. PAULO FERRAZ</v>
          </cell>
          <cell r="K684"/>
        </row>
        <row r="685">
          <cell r="D685" t="str">
            <v>TERESINA</v>
          </cell>
          <cell r="G685" t="str">
            <v>U. E. PEQUENA RUBIM</v>
          </cell>
          <cell r="K685"/>
        </row>
        <row r="686">
          <cell r="D686" t="str">
            <v>TERESINA</v>
          </cell>
          <cell r="G686" t="str">
            <v>U. E. PETRONIO PORTELA</v>
          </cell>
          <cell r="K686"/>
        </row>
        <row r="687">
          <cell r="D687" t="str">
            <v>TERESINA</v>
          </cell>
          <cell r="G687" t="str">
            <v>U. E. POLIVALENTE PRES CASTELO BRANCO</v>
          </cell>
          <cell r="K687"/>
        </row>
        <row r="688">
          <cell r="D688" t="str">
            <v>TERESINA</v>
          </cell>
          <cell r="G688" t="str">
            <v>U. E. PREF FREITAS NETO</v>
          </cell>
          <cell r="K688"/>
        </row>
        <row r="689">
          <cell r="D689" t="str">
            <v>TERESINA</v>
          </cell>
          <cell r="G689" t="str">
            <v>U. E. PROFESSOR AGRIPINO OLIVEIRA</v>
          </cell>
          <cell r="K689"/>
        </row>
        <row r="690">
          <cell r="D690" t="str">
            <v>TERESINA</v>
          </cell>
          <cell r="G690" t="str">
            <v>U. E. PROFESSOR ANTONIO MARIA MADEIRA</v>
          </cell>
          <cell r="K690"/>
        </row>
        <row r="691">
          <cell r="D691" t="str">
            <v>TERESINA</v>
          </cell>
          <cell r="G691" t="str">
            <v>U. E. PROFESSOR ANTONIO TARCISO PEREIRA E SILVA</v>
          </cell>
          <cell r="K691"/>
        </row>
        <row r="692">
          <cell r="D692" t="str">
            <v>TERESINA</v>
          </cell>
          <cell r="G692" t="str">
            <v>U. E. PROFESSOR BARTOLOMEU V FILHO</v>
          </cell>
          <cell r="K692"/>
        </row>
        <row r="693">
          <cell r="D693" t="str">
            <v>TERESINA</v>
          </cell>
          <cell r="G693" t="str">
            <v>U. E. PROFESSOR EDGAR TITO</v>
          </cell>
          <cell r="K693"/>
        </row>
        <row r="694">
          <cell r="D694" t="str">
            <v>TERESINA</v>
          </cell>
          <cell r="G694" t="str">
            <v>U. E. PROFESSOR FELISMINO FREITAS</v>
          </cell>
          <cell r="K694"/>
        </row>
        <row r="695">
          <cell r="D695" t="str">
            <v>TERESINA</v>
          </cell>
          <cell r="G695" t="str">
            <v>U. E. PROFESSOR FLORESTAN FERNANDES</v>
          </cell>
          <cell r="K695"/>
        </row>
        <row r="696">
          <cell r="D696" t="str">
            <v>TERESINA</v>
          </cell>
          <cell r="G696" t="str">
            <v>U. E. PROFESSOR JOAO SOARES DA SILVA</v>
          </cell>
          <cell r="K696"/>
        </row>
        <row r="697">
          <cell r="D697" t="str">
            <v>TERESINA</v>
          </cell>
          <cell r="G697" t="str">
            <v>U. E. PROFESSOR JOCA VIEIRA</v>
          </cell>
          <cell r="K697"/>
        </row>
        <row r="698">
          <cell r="D698" t="str">
            <v>TERESINA</v>
          </cell>
          <cell r="G698" t="str">
            <v>U. E. PROFESSOR JOSE AMAVEL</v>
          </cell>
          <cell r="K698"/>
        </row>
        <row r="699">
          <cell r="D699" t="str">
            <v>TERESINA</v>
          </cell>
          <cell r="G699" t="str">
            <v>U. E. PROFESSOR JOSE CAMILO DA S FILHO</v>
          </cell>
          <cell r="K699"/>
        </row>
        <row r="700">
          <cell r="D700" t="str">
            <v>TERESINA</v>
          </cell>
          <cell r="G700" t="str">
            <v>U. E. PROFESSOR MILTON AGUIAR</v>
          </cell>
          <cell r="K700"/>
        </row>
        <row r="701">
          <cell r="D701" t="str">
            <v>TERESINA</v>
          </cell>
          <cell r="G701" t="str">
            <v>U. E. PROFESSOR ODYLO DE BRITO RAMOS</v>
          </cell>
          <cell r="K701"/>
        </row>
        <row r="702">
          <cell r="D702" t="str">
            <v>TERESINA</v>
          </cell>
          <cell r="G702" t="str">
            <v>U. E. PROFESSOR PINHEIRO MACHADO</v>
          </cell>
          <cell r="K702"/>
        </row>
        <row r="703">
          <cell r="D703" t="str">
            <v>TERESINA</v>
          </cell>
          <cell r="G703" t="str">
            <v>U. E. PROFESSOR PIRES DE CASTRO</v>
          </cell>
          <cell r="K703"/>
        </row>
        <row r="704">
          <cell r="D704" t="str">
            <v>TERESINA</v>
          </cell>
          <cell r="G704" t="str">
            <v>U. E. PROFESSOR RAIMUNDO PORTELA</v>
          </cell>
          <cell r="K704"/>
        </row>
        <row r="705">
          <cell r="D705" t="str">
            <v>TERESINA</v>
          </cell>
          <cell r="G705" t="str">
            <v>U. E. PROFESSOR RALDIR CAVALCANTE BASTOS</v>
          </cell>
          <cell r="K705"/>
        </row>
        <row r="706">
          <cell r="D706" t="str">
            <v>TERESINA</v>
          </cell>
          <cell r="G706" t="str">
            <v>U. E. PROFESSORA ADAMIR LEAL</v>
          </cell>
          <cell r="K706"/>
        </row>
        <row r="707">
          <cell r="D707" t="str">
            <v>TERESINA</v>
          </cell>
          <cell r="G707" t="str">
            <v>U. E. PROFESSORA ANGELINA DE MOURA LEAL</v>
          </cell>
          <cell r="K707"/>
        </row>
        <row r="708">
          <cell r="D708" t="str">
            <v>TERESINA</v>
          </cell>
          <cell r="G708" t="str">
            <v>U. E. PROFESSORA ANNA BERNARDES</v>
          </cell>
          <cell r="K708"/>
        </row>
        <row r="709">
          <cell r="D709" t="str">
            <v>TERESINA</v>
          </cell>
          <cell r="G709" t="str">
            <v>U. E. PROFESSORA AUREA FREIRE</v>
          </cell>
          <cell r="K709"/>
        </row>
        <row r="710">
          <cell r="D710" t="str">
            <v>TERESINA</v>
          </cell>
          <cell r="G710" t="str">
            <v>U. E. PROFESSORA HELENA AQUINO</v>
          </cell>
          <cell r="K710"/>
        </row>
        <row r="711">
          <cell r="D711" t="str">
            <v>TERESINA</v>
          </cell>
          <cell r="G711" t="str">
            <v>U. E. PROFESSORA HELENA CARVALHO</v>
          </cell>
          <cell r="K711"/>
        </row>
        <row r="712">
          <cell r="D712" t="str">
            <v>TERESINA</v>
          </cell>
          <cell r="G712" t="str">
            <v>U. E. PROFESSORA JULIA NUNES ALVES</v>
          </cell>
          <cell r="K712"/>
        </row>
        <row r="713">
          <cell r="D713" t="str">
            <v>TERESINA</v>
          </cell>
          <cell r="G713" t="str">
            <v>U. E. PROFESSORA MARIA DA CONCEICAO SALOME</v>
          </cell>
          <cell r="K713"/>
        </row>
        <row r="714">
          <cell r="D714" t="str">
            <v>TERESINA</v>
          </cell>
          <cell r="G714" t="str">
            <v>U. E. PROFESSORA MARIA DE LOURDES REBELO</v>
          </cell>
          <cell r="K714"/>
        </row>
        <row r="715">
          <cell r="D715" t="str">
            <v>TERESINA</v>
          </cell>
          <cell r="G715" t="str">
            <v>U. E. PROFESSORA MARIA DO CARMO REVERDOSA DA CRUZ</v>
          </cell>
          <cell r="K715"/>
        </row>
        <row r="716">
          <cell r="D716" t="str">
            <v>TERESINA</v>
          </cell>
          <cell r="G716" t="str">
            <v>U. E. PROFESSORA MERCEDES COSTA</v>
          </cell>
          <cell r="K716"/>
        </row>
        <row r="717">
          <cell r="D717" t="str">
            <v>TERESINA</v>
          </cell>
          <cell r="G717" t="str">
            <v>U. E. PROFESSORA OSMARINA</v>
          </cell>
          <cell r="K717"/>
        </row>
        <row r="718">
          <cell r="D718" t="str">
            <v>TERESINA</v>
          </cell>
          <cell r="G718" t="str">
            <v>U. E. PROFESSORA ZORAIDE ALMEIDA</v>
          </cell>
          <cell r="K718"/>
        </row>
        <row r="719">
          <cell r="D719" t="str">
            <v>TERESINA</v>
          </cell>
          <cell r="G719" t="str">
            <v>U. E. RAIMUNDO WALL FERRAZ</v>
          </cell>
          <cell r="K719"/>
        </row>
        <row r="720">
          <cell r="D720" t="str">
            <v>TERESINA</v>
          </cell>
          <cell r="G720" t="str">
            <v>U. E. REINO ENCANTADO</v>
          </cell>
          <cell r="K720"/>
        </row>
        <row r="721">
          <cell r="D721" t="str">
            <v>TERESINA</v>
          </cell>
          <cell r="G721" t="str">
            <v>U. E. RESIDENCIAL ESPLANADA</v>
          </cell>
          <cell r="K721"/>
        </row>
        <row r="722">
          <cell r="D722" t="str">
            <v>TERESINA</v>
          </cell>
          <cell r="G722" t="str">
            <v>U. E. RESIDENCIAL PEDRA MOLE</v>
          </cell>
          <cell r="K722"/>
        </row>
        <row r="723">
          <cell r="D723" t="str">
            <v>TERESINA</v>
          </cell>
          <cell r="G723" t="str">
            <v>U. E. SANTA FILOMENA</v>
          </cell>
          <cell r="K723"/>
        </row>
        <row r="724">
          <cell r="D724" t="str">
            <v>TERESINA</v>
          </cell>
          <cell r="G724" t="str">
            <v>U. E. SANTA INES</v>
          </cell>
          <cell r="K724"/>
        </row>
        <row r="725">
          <cell r="D725" t="str">
            <v>TERESINA</v>
          </cell>
          <cell r="G725" t="str">
            <v>U. E. SANTA MARIA DA CODIPI</v>
          </cell>
          <cell r="K725"/>
        </row>
        <row r="726">
          <cell r="D726" t="str">
            <v>TERESINA</v>
          </cell>
          <cell r="G726" t="str">
            <v>U. E. SANTA MARIA DAS VASSOURAS</v>
          </cell>
          <cell r="K726"/>
        </row>
        <row r="727">
          <cell r="D727" t="str">
            <v>TERESINA</v>
          </cell>
          <cell r="G727" t="str">
            <v>U. E. SAO SEBASTIAO</v>
          </cell>
          <cell r="K727"/>
        </row>
        <row r="728">
          <cell r="D728" t="str">
            <v>TERESINA</v>
          </cell>
          <cell r="G728" t="str">
            <v>U. E. SEVERIANO SOUSA</v>
          </cell>
          <cell r="K728"/>
        </row>
        <row r="729">
          <cell r="D729" t="str">
            <v>TERESINA</v>
          </cell>
          <cell r="G729" t="str">
            <v>U. E. SIGEFREDO PACHECO</v>
          </cell>
          <cell r="K729"/>
        </row>
        <row r="730">
          <cell r="D730" t="str">
            <v>TERESINA</v>
          </cell>
          <cell r="G730" t="str">
            <v>U. E. SINVAL DE CASTRO</v>
          </cell>
          <cell r="K730"/>
        </row>
        <row r="731">
          <cell r="D731" t="str">
            <v>TERESINA</v>
          </cell>
          <cell r="G731" t="str">
            <v>U. E. SOLANGE SINIMBU VIANA AREA LEAO</v>
          </cell>
          <cell r="K731"/>
        </row>
        <row r="732">
          <cell r="D732" t="str">
            <v>TERESINA</v>
          </cell>
          <cell r="G732" t="str">
            <v>U. E. TAQUARI</v>
          </cell>
          <cell r="K732"/>
        </row>
        <row r="733">
          <cell r="D733" t="str">
            <v>TERESINA</v>
          </cell>
          <cell r="G733" t="str">
            <v>U. E. TENENTE ARAÚJO</v>
          </cell>
          <cell r="K733"/>
        </row>
        <row r="734">
          <cell r="D734" t="str">
            <v>TERESINA</v>
          </cell>
          <cell r="G734" t="str">
            <v>U. E. TERESINHA NUNES</v>
          </cell>
          <cell r="K734"/>
        </row>
        <row r="735">
          <cell r="D735" t="str">
            <v>TERESINA</v>
          </cell>
          <cell r="G735" t="str">
            <v>U. E. VILA PARAISO</v>
          </cell>
          <cell r="K735"/>
        </row>
        <row r="736">
          <cell r="D736" t="str">
            <v>TERESINA</v>
          </cell>
          <cell r="G736" t="str">
            <v>UNIDADE DE ENSINO MEDIO PROFESSOR JOSE CAMILO DA SILVEIRA FILHO</v>
          </cell>
          <cell r="K736"/>
        </row>
        <row r="737">
          <cell r="D737" t="str">
            <v>UNIAO</v>
          </cell>
          <cell r="G737" t="str">
            <v>ESCOLA AGROTECNICA MANOEL OTAVIO / CEDIDO UESPI</v>
          </cell>
          <cell r="K737"/>
        </row>
        <row r="738">
          <cell r="D738" t="str">
            <v>UNIAO</v>
          </cell>
          <cell r="G738" t="str">
            <v>NES LUIS CARLOS BOA VISTA R MONTEIRO</v>
          </cell>
          <cell r="K738"/>
        </row>
        <row r="739">
          <cell r="D739" t="str">
            <v>UNIAO</v>
          </cell>
          <cell r="G739" t="str">
            <v>U. E. BARAO DE GURGUEIA</v>
          </cell>
          <cell r="K739"/>
        </row>
        <row r="740">
          <cell r="D740" t="str">
            <v>UNIAO</v>
          </cell>
          <cell r="G740" t="str">
            <v>U. E. BENEDITO MOURA</v>
          </cell>
          <cell r="K740"/>
        </row>
        <row r="741">
          <cell r="D741" t="str">
            <v>UNIAO</v>
          </cell>
          <cell r="G741" t="str">
            <v>U. E. CELSA LEMOS</v>
          </cell>
          <cell r="K741"/>
        </row>
        <row r="742">
          <cell r="D742" t="str">
            <v>UNIAO</v>
          </cell>
          <cell r="G742" t="str">
            <v>U. E. DR EZEQUIAS COSTA</v>
          </cell>
          <cell r="K742"/>
        </row>
        <row r="743">
          <cell r="D743" t="str">
            <v>UNIAO</v>
          </cell>
          <cell r="G743" t="str">
            <v>U. E. FENELON CASTELO BRANCO</v>
          </cell>
          <cell r="K743"/>
        </row>
        <row r="744">
          <cell r="D744" t="str">
            <v>UNIAO</v>
          </cell>
          <cell r="G744" t="str">
            <v>U. E. FILINTO REGO</v>
          </cell>
          <cell r="K744"/>
        </row>
        <row r="745">
          <cell r="D745" t="str">
            <v>UNIAO</v>
          </cell>
          <cell r="G745" t="str">
            <v>U. E. IRMA MARIA SIMPLICIA</v>
          </cell>
          <cell r="K745"/>
        </row>
        <row r="746">
          <cell r="D746" t="str">
            <v>UNIAO</v>
          </cell>
          <cell r="G746" t="str">
            <v>U. E. MARCOS PARENTE</v>
          </cell>
          <cell r="K746"/>
        </row>
        <row r="747">
          <cell r="D747" t="str">
            <v>UNIAO</v>
          </cell>
          <cell r="G747" t="str">
            <v>U. E. MARIA CASTELO BRANCO MEDEIROS</v>
          </cell>
          <cell r="K747"/>
        </row>
        <row r="748">
          <cell r="D748" t="str">
            <v>UNIAO</v>
          </cell>
          <cell r="G748" t="str">
            <v>U. E. MURILO BRAGA</v>
          </cell>
          <cell r="K748"/>
        </row>
        <row r="749">
          <cell r="D749" t="str">
            <v>UNIAO</v>
          </cell>
          <cell r="G749" t="str">
            <v>U. E. PADRE ANTONIO JOSE DO REGO</v>
          </cell>
          <cell r="K749"/>
        </row>
        <row r="750">
          <cell r="D750" t="str">
            <v>UNIAO</v>
          </cell>
          <cell r="G750" t="str">
            <v>U. E. PROFESSORA ELISA SOUSA</v>
          </cell>
          <cell r="K750"/>
        </row>
        <row r="751">
          <cell r="D751" t="str">
            <v>URUCUI</v>
          </cell>
          <cell r="G751" t="str">
            <v>CENTRO DE EDUCAÇÃO MARIA PIRES LIMA</v>
          </cell>
          <cell r="K751"/>
        </row>
        <row r="752">
          <cell r="D752" t="str">
            <v>URUCUI</v>
          </cell>
          <cell r="G752" t="str">
            <v>U. E. AGUA BRANCA</v>
          </cell>
          <cell r="K752"/>
        </row>
        <row r="753">
          <cell r="D753" t="str">
            <v>URUCUI</v>
          </cell>
          <cell r="G753" t="str">
            <v>U. E. CICERO COELHO</v>
          </cell>
          <cell r="K753"/>
        </row>
        <row r="754">
          <cell r="D754" t="str">
            <v>URUCUI</v>
          </cell>
          <cell r="G754" t="str">
            <v>U. E. JOSE PATRICIO FRANCO</v>
          </cell>
          <cell r="K754"/>
        </row>
        <row r="755">
          <cell r="D755" t="str">
            <v>URUCUI</v>
          </cell>
          <cell r="G755" t="str">
            <v>U. E. MANOEL LEAL</v>
          </cell>
          <cell r="K755"/>
        </row>
        <row r="756">
          <cell r="D756" t="str">
            <v>VALENCA DO PI</v>
          </cell>
          <cell r="G756" t="str">
            <v>CEJA VITORIA C LIMA</v>
          </cell>
          <cell r="K756"/>
        </row>
        <row r="757">
          <cell r="D757" t="str">
            <v>VALENCA DO PI</v>
          </cell>
          <cell r="G757" t="str">
            <v>U. E. CARMINA VELOSO</v>
          </cell>
          <cell r="K757"/>
        </row>
        <row r="758">
          <cell r="D758" t="str">
            <v>VALENCA DO PI</v>
          </cell>
          <cell r="G758" t="str">
            <v>U. E. CINEAS VELOSO</v>
          </cell>
          <cell r="K758"/>
        </row>
        <row r="759">
          <cell r="D759" t="str">
            <v>VALENCA DO PI</v>
          </cell>
          <cell r="G759" t="str">
            <v>U. E. CONEGO ACILINO</v>
          </cell>
          <cell r="K759"/>
        </row>
        <row r="760">
          <cell r="D760" t="str">
            <v>VALENCA DO PI</v>
          </cell>
          <cell r="G760" t="str">
            <v>U. E. D MARIA ANTONIETA T R VELOSO</v>
          </cell>
          <cell r="K760"/>
        </row>
        <row r="761">
          <cell r="D761" t="str">
            <v>VALENCA DO PI</v>
          </cell>
          <cell r="G761" t="str">
            <v>U. E. SANTO ANTONIO</v>
          </cell>
          <cell r="K761"/>
        </row>
        <row r="762">
          <cell r="D762" t="str">
            <v>VARZEA BRANCA</v>
          </cell>
          <cell r="G762" t="str">
            <v>U. E. JOSE MARQUES</v>
          </cell>
          <cell r="K762"/>
        </row>
        <row r="763">
          <cell r="D763" t="str">
            <v>VARZEA GRANDE</v>
          </cell>
          <cell r="G763" t="str">
            <v>U. E. ANTONIO FRANCISCO DE SOUSA</v>
          </cell>
          <cell r="K763"/>
        </row>
        <row r="764">
          <cell r="D764" t="str">
            <v>VARZEA GRANDE</v>
          </cell>
          <cell r="G764" t="str">
            <v>U. E. MARIA CANDIDA</v>
          </cell>
          <cell r="K764"/>
        </row>
        <row r="765">
          <cell r="D765" t="str">
            <v>VERA MENDES</v>
          </cell>
          <cell r="G765" t="str">
            <v>U. E. JOAO ANTONIO DA VERA</v>
          </cell>
          <cell r="K765"/>
        </row>
        <row r="766">
          <cell r="D766" t="str">
            <v>VILA NOVA DO PI</v>
          </cell>
          <cell r="G766" t="str">
            <v>U. E. LUIZ UBIRACI DE CARVALHO</v>
          </cell>
          <cell r="K766"/>
        </row>
        <row r="767">
          <cell r="D767" t="str">
            <v>WALL FERRAZ</v>
          </cell>
          <cell r="G767" t="str">
            <v>U. E. CLEMENTINO MARTINS</v>
          </cell>
          <cell r="K767"/>
        </row>
        <row r="768">
          <cell r="D768"/>
          <cell r="K768"/>
        </row>
        <row r="769">
          <cell r="K769"/>
        </row>
        <row r="770">
          <cell r="K770"/>
        </row>
        <row r="771">
          <cell r="K771"/>
        </row>
        <row r="772">
          <cell r="K772"/>
        </row>
        <row r="773">
          <cell r="K773"/>
        </row>
        <row r="774">
          <cell r="K774"/>
        </row>
        <row r="775">
          <cell r="K775"/>
        </row>
        <row r="776">
          <cell r="K776"/>
        </row>
        <row r="777">
          <cell r="K777"/>
        </row>
        <row r="778">
          <cell r="K778"/>
        </row>
        <row r="779">
          <cell r="K779"/>
        </row>
        <row r="780">
          <cell r="K780"/>
        </row>
        <row r="781">
          <cell r="K781"/>
        </row>
        <row r="782">
          <cell r="K782"/>
        </row>
        <row r="783">
          <cell r="K783"/>
        </row>
        <row r="784">
          <cell r="K784"/>
        </row>
        <row r="785">
          <cell r="K785"/>
        </row>
        <row r="786">
          <cell r="K786"/>
        </row>
        <row r="787">
          <cell r="K787"/>
        </row>
        <row r="788">
          <cell r="K788"/>
        </row>
        <row r="789">
          <cell r="K789"/>
        </row>
        <row r="790">
          <cell r="K790"/>
        </row>
        <row r="791">
          <cell r="K791"/>
        </row>
        <row r="792">
          <cell r="K792"/>
        </row>
        <row r="793">
          <cell r="K793"/>
        </row>
        <row r="794">
          <cell r="K794"/>
        </row>
        <row r="795">
          <cell r="K795"/>
        </row>
        <row r="796">
          <cell r="K796"/>
        </row>
        <row r="797">
          <cell r="K797"/>
        </row>
        <row r="798">
          <cell r="K798"/>
        </row>
        <row r="799">
          <cell r="K799"/>
        </row>
        <row r="800">
          <cell r="K800"/>
        </row>
        <row r="801">
          <cell r="K801"/>
        </row>
        <row r="802">
          <cell r="K802"/>
        </row>
        <row r="803">
          <cell r="K803"/>
        </row>
        <row r="804">
          <cell r="K804"/>
        </row>
        <row r="805">
          <cell r="K805"/>
        </row>
        <row r="806">
          <cell r="K806"/>
        </row>
        <row r="807">
          <cell r="K807"/>
        </row>
        <row r="808">
          <cell r="K808"/>
        </row>
        <row r="809">
          <cell r="K809"/>
        </row>
        <row r="810">
          <cell r="K810"/>
        </row>
        <row r="811">
          <cell r="K811"/>
        </row>
        <row r="812">
          <cell r="K812"/>
        </row>
        <row r="813">
          <cell r="K813"/>
        </row>
        <row r="814">
          <cell r="K814"/>
        </row>
        <row r="815">
          <cell r="K815"/>
        </row>
        <row r="816">
          <cell r="K816"/>
        </row>
        <row r="817">
          <cell r="K817"/>
        </row>
        <row r="818">
          <cell r="K818"/>
        </row>
        <row r="819">
          <cell r="K819"/>
        </row>
        <row r="820">
          <cell r="K820"/>
        </row>
        <row r="821">
          <cell r="K821"/>
        </row>
        <row r="822">
          <cell r="K822"/>
        </row>
        <row r="823">
          <cell r="K823"/>
        </row>
        <row r="824">
          <cell r="K824"/>
        </row>
        <row r="825">
          <cell r="K825"/>
        </row>
        <row r="826">
          <cell r="K826"/>
        </row>
        <row r="827">
          <cell r="K827"/>
        </row>
        <row r="828">
          <cell r="K828"/>
        </row>
        <row r="829">
          <cell r="K829"/>
        </row>
        <row r="830">
          <cell r="K830"/>
        </row>
        <row r="831">
          <cell r="K831"/>
        </row>
        <row r="832">
          <cell r="K832"/>
        </row>
        <row r="833">
          <cell r="K833"/>
        </row>
        <row r="834">
          <cell r="K834"/>
        </row>
        <row r="835">
          <cell r="K835"/>
        </row>
        <row r="836">
          <cell r="K836"/>
        </row>
        <row r="837">
          <cell r="K837"/>
        </row>
        <row r="838">
          <cell r="K838"/>
        </row>
        <row r="839">
          <cell r="K839"/>
        </row>
        <row r="840">
          <cell r="K840"/>
        </row>
        <row r="841">
          <cell r="K841"/>
        </row>
        <row r="842">
          <cell r="K842"/>
        </row>
        <row r="843">
          <cell r="K843"/>
        </row>
        <row r="844">
          <cell r="K844"/>
        </row>
        <row r="845">
          <cell r="K845"/>
        </row>
        <row r="846">
          <cell r="K846"/>
        </row>
        <row r="847">
          <cell r="K847"/>
        </row>
        <row r="848">
          <cell r="K848"/>
        </row>
        <row r="849">
          <cell r="K849"/>
        </row>
        <row r="850">
          <cell r="K850"/>
        </row>
        <row r="851">
          <cell r="K851"/>
        </row>
        <row r="852">
          <cell r="K852"/>
        </row>
        <row r="853">
          <cell r="K853"/>
        </row>
        <row r="854">
          <cell r="K854"/>
        </row>
        <row r="855">
          <cell r="K855"/>
        </row>
        <row r="856">
          <cell r="K856"/>
        </row>
        <row r="857">
          <cell r="K857"/>
        </row>
        <row r="858">
          <cell r="K858"/>
        </row>
        <row r="859">
          <cell r="K859"/>
        </row>
        <row r="860">
          <cell r="K860"/>
        </row>
        <row r="861">
          <cell r="K861"/>
        </row>
        <row r="862">
          <cell r="K862"/>
        </row>
        <row r="863">
          <cell r="K863"/>
        </row>
        <row r="864">
          <cell r="K864"/>
        </row>
        <row r="865">
          <cell r="K865"/>
        </row>
        <row r="866">
          <cell r="K866"/>
        </row>
        <row r="867">
          <cell r="K867"/>
        </row>
        <row r="868">
          <cell r="K868"/>
        </row>
        <row r="869">
          <cell r="K869"/>
        </row>
        <row r="870">
          <cell r="K870"/>
        </row>
        <row r="871">
          <cell r="K871"/>
        </row>
        <row r="872">
          <cell r="K872"/>
        </row>
        <row r="873">
          <cell r="K873"/>
        </row>
        <row r="874">
          <cell r="K874"/>
        </row>
        <row r="875">
          <cell r="K875"/>
        </row>
        <row r="876">
          <cell r="K876"/>
        </row>
        <row r="877">
          <cell r="K877"/>
        </row>
        <row r="878">
          <cell r="K878"/>
        </row>
        <row r="879">
          <cell r="K879"/>
        </row>
        <row r="880">
          <cell r="K880"/>
        </row>
        <row r="881">
          <cell r="K881"/>
        </row>
        <row r="882">
          <cell r="K882"/>
        </row>
        <row r="883">
          <cell r="K883"/>
        </row>
        <row r="884">
          <cell r="K884"/>
        </row>
        <row r="885">
          <cell r="K885"/>
        </row>
        <row r="886">
          <cell r="K886"/>
        </row>
        <row r="887">
          <cell r="K887"/>
        </row>
        <row r="888">
          <cell r="K888"/>
        </row>
        <row r="889">
          <cell r="K889"/>
        </row>
        <row r="890">
          <cell r="K890"/>
        </row>
        <row r="891">
          <cell r="K891"/>
        </row>
        <row r="892">
          <cell r="K892"/>
        </row>
        <row r="893">
          <cell r="K893"/>
        </row>
        <row r="894">
          <cell r="K894"/>
        </row>
        <row r="895">
          <cell r="K895"/>
        </row>
        <row r="896">
          <cell r="K896"/>
        </row>
        <row r="897">
          <cell r="K897"/>
        </row>
        <row r="898">
          <cell r="K898"/>
        </row>
        <row r="899">
          <cell r="K899"/>
        </row>
        <row r="900">
          <cell r="K900"/>
        </row>
        <row r="901">
          <cell r="K901"/>
        </row>
        <row r="902">
          <cell r="K902"/>
        </row>
        <row r="903">
          <cell r="K903"/>
        </row>
        <row r="904">
          <cell r="K904"/>
        </row>
        <row r="905">
          <cell r="K905"/>
        </row>
        <row r="906">
          <cell r="K906"/>
        </row>
        <row r="907">
          <cell r="K907"/>
        </row>
        <row r="908">
          <cell r="K908"/>
        </row>
        <row r="909">
          <cell r="K909"/>
        </row>
        <row r="910">
          <cell r="K910"/>
        </row>
        <row r="911">
          <cell r="K911"/>
        </row>
        <row r="912">
          <cell r="K912"/>
        </row>
        <row r="913">
          <cell r="K913"/>
        </row>
        <row r="914">
          <cell r="K914"/>
        </row>
        <row r="915">
          <cell r="K915"/>
        </row>
        <row r="916">
          <cell r="K916"/>
        </row>
        <row r="917">
          <cell r="K917"/>
        </row>
        <row r="918">
          <cell r="K918"/>
        </row>
        <row r="919">
          <cell r="K919"/>
        </row>
        <row r="920">
          <cell r="K920"/>
        </row>
        <row r="921">
          <cell r="K921"/>
        </row>
        <row r="922">
          <cell r="K922"/>
        </row>
        <row r="923">
          <cell r="K923"/>
        </row>
        <row r="924">
          <cell r="K924"/>
        </row>
        <row r="925">
          <cell r="K925"/>
        </row>
        <row r="926">
          <cell r="K926"/>
        </row>
        <row r="927">
          <cell r="K927"/>
        </row>
        <row r="928">
          <cell r="K928"/>
        </row>
        <row r="929">
          <cell r="K929"/>
        </row>
        <row r="930">
          <cell r="K930"/>
        </row>
        <row r="931">
          <cell r="K931"/>
        </row>
        <row r="932">
          <cell r="K932"/>
        </row>
        <row r="933">
          <cell r="K933"/>
        </row>
        <row r="934">
          <cell r="K934"/>
        </row>
        <row r="935">
          <cell r="K935"/>
        </row>
        <row r="936">
          <cell r="K936"/>
        </row>
        <row r="937">
          <cell r="K937"/>
        </row>
        <row r="938">
          <cell r="K938"/>
        </row>
        <row r="939">
          <cell r="K939"/>
        </row>
        <row r="940">
          <cell r="K940"/>
        </row>
        <row r="941">
          <cell r="K941"/>
        </row>
        <row r="942">
          <cell r="K942"/>
        </row>
        <row r="943">
          <cell r="K943"/>
        </row>
        <row r="944">
          <cell r="K944"/>
        </row>
        <row r="945">
          <cell r="K945"/>
        </row>
        <row r="946">
          <cell r="K946"/>
        </row>
        <row r="947">
          <cell r="K947"/>
        </row>
        <row r="948">
          <cell r="K948"/>
        </row>
        <row r="949">
          <cell r="K949"/>
        </row>
        <row r="950">
          <cell r="K950"/>
        </row>
        <row r="951">
          <cell r="K951"/>
        </row>
        <row r="952">
          <cell r="K952"/>
        </row>
        <row r="953">
          <cell r="K953"/>
        </row>
        <row r="954">
          <cell r="K954"/>
        </row>
        <row r="955">
          <cell r="K955"/>
        </row>
        <row r="956">
          <cell r="K956"/>
        </row>
        <row r="957">
          <cell r="K957"/>
        </row>
        <row r="958">
          <cell r="K958"/>
        </row>
        <row r="959">
          <cell r="K959"/>
        </row>
        <row r="960">
          <cell r="K960"/>
        </row>
        <row r="961">
          <cell r="K961"/>
        </row>
        <row r="962">
          <cell r="K962"/>
        </row>
        <row r="963">
          <cell r="K963"/>
        </row>
        <row r="964">
          <cell r="K964"/>
        </row>
        <row r="965">
          <cell r="K965"/>
        </row>
        <row r="966">
          <cell r="K966"/>
        </row>
        <row r="967">
          <cell r="K967"/>
        </row>
        <row r="968">
          <cell r="K968"/>
        </row>
        <row r="969">
          <cell r="K969"/>
        </row>
        <row r="970">
          <cell r="K970"/>
        </row>
        <row r="971">
          <cell r="K971"/>
        </row>
        <row r="972">
          <cell r="K972"/>
        </row>
        <row r="973">
          <cell r="K973"/>
        </row>
        <row r="974">
          <cell r="K974"/>
        </row>
        <row r="975">
          <cell r="K975"/>
        </row>
        <row r="976">
          <cell r="K976"/>
        </row>
        <row r="977">
          <cell r="K977"/>
        </row>
        <row r="978">
          <cell r="K978"/>
        </row>
        <row r="979">
          <cell r="K979"/>
        </row>
        <row r="980">
          <cell r="K980"/>
        </row>
        <row r="981">
          <cell r="K981"/>
        </row>
        <row r="982">
          <cell r="K982"/>
        </row>
        <row r="983">
          <cell r="K983"/>
        </row>
        <row r="984">
          <cell r="K984"/>
        </row>
        <row r="985">
          <cell r="K985"/>
        </row>
        <row r="986">
          <cell r="K986"/>
        </row>
        <row r="987">
          <cell r="K987"/>
        </row>
        <row r="988">
          <cell r="K988"/>
        </row>
        <row r="989">
          <cell r="K989"/>
        </row>
        <row r="990">
          <cell r="K990"/>
        </row>
        <row r="991">
          <cell r="K991"/>
        </row>
        <row r="992">
          <cell r="K992"/>
        </row>
        <row r="993">
          <cell r="K993"/>
        </row>
        <row r="994">
          <cell r="K994"/>
        </row>
        <row r="995">
          <cell r="K995"/>
        </row>
        <row r="996">
          <cell r="K996"/>
        </row>
        <row r="997">
          <cell r="K997"/>
        </row>
        <row r="998">
          <cell r="K998"/>
        </row>
        <row r="999">
          <cell r="K999"/>
        </row>
        <row r="1000">
          <cell r="K1000"/>
        </row>
        <row r="1001">
          <cell r="K1001"/>
        </row>
        <row r="1002">
          <cell r="K1002"/>
        </row>
        <row r="1003">
          <cell r="K1003"/>
        </row>
        <row r="1004">
          <cell r="K1004"/>
        </row>
        <row r="1005">
          <cell r="K1005"/>
        </row>
        <row r="1006">
          <cell r="K1006"/>
        </row>
        <row r="1007">
          <cell r="K1007"/>
        </row>
        <row r="1008">
          <cell r="K1008"/>
        </row>
        <row r="1009">
          <cell r="K1009"/>
        </row>
        <row r="1010">
          <cell r="K1010"/>
        </row>
        <row r="1011">
          <cell r="K1011"/>
        </row>
        <row r="1012">
          <cell r="K1012"/>
        </row>
        <row r="1013">
          <cell r="K1013"/>
        </row>
        <row r="1014">
          <cell r="K1014"/>
        </row>
        <row r="1015">
          <cell r="K1015"/>
        </row>
        <row r="1016">
          <cell r="K1016"/>
        </row>
        <row r="1017">
          <cell r="K1017"/>
        </row>
        <row r="1018">
          <cell r="K1018"/>
        </row>
        <row r="1019">
          <cell r="K1019"/>
        </row>
        <row r="1020">
          <cell r="K1020"/>
        </row>
        <row r="1021">
          <cell r="K1021"/>
        </row>
        <row r="1022">
          <cell r="K1022"/>
        </row>
        <row r="1023">
          <cell r="K1023"/>
        </row>
        <row r="1024">
          <cell r="K1024"/>
        </row>
        <row r="1025">
          <cell r="K1025"/>
        </row>
        <row r="1026">
          <cell r="K1026"/>
        </row>
        <row r="1027">
          <cell r="K1027"/>
        </row>
        <row r="1028">
          <cell r="K1028"/>
        </row>
        <row r="1029">
          <cell r="K1029"/>
        </row>
        <row r="1030">
          <cell r="K1030"/>
        </row>
        <row r="1031">
          <cell r="K1031"/>
        </row>
        <row r="1032">
          <cell r="K1032"/>
        </row>
        <row r="1033">
          <cell r="K1033"/>
        </row>
        <row r="1034">
          <cell r="K1034"/>
        </row>
        <row r="1035">
          <cell r="K1035"/>
        </row>
        <row r="1036">
          <cell r="K1036"/>
        </row>
        <row r="1037">
          <cell r="K1037"/>
        </row>
        <row r="1038">
          <cell r="K1038"/>
        </row>
        <row r="1039">
          <cell r="K1039"/>
        </row>
        <row r="1040">
          <cell r="K1040"/>
        </row>
        <row r="1041">
          <cell r="K1041"/>
        </row>
        <row r="1042">
          <cell r="K1042"/>
        </row>
        <row r="1043">
          <cell r="K1043"/>
        </row>
        <row r="1044">
          <cell r="K1044"/>
        </row>
        <row r="1045">
          <cell r="K1045"/>
        </row>
        <row r="1046">
          <cell r="K1046"/>
        </row>
        <row r="1047">
          <cell r="K1047"/>
        </row>
        <row r="1048">
          <cell r="K1048"/>
        </row>
        <row r="1049">
          <cell r="K1049"/>
        </row>
        <row r="1050">
          <cell r="K1050"/>
        </row>
        <row r="1051">
          <cell r="K1051"/>
        </row>
        <row r="1052">
          <cell r="K1052"/>
        </row>
        <row r="1053">
          <cell r="K1053"/>
        </row>
        <row r="1054">
          <cell r="K1054"/>
        </row>
        <row r="1055">
          <cell r="K1055"/>
        </row>
        <row r="1056">
          <cell r="K1056"/>
        </row>
        <row r="1057">
          <cell r="K1057"/>
        </row>
        <row r="1058">
          <cell r="K1058"/>
        </row>
        <row r="1059">
          <cell r="K1059"/>
        </row>
        <row r="1060">
          <cell r="K1060"/>
        </row>
        <row r="1061">
          <cell r="K1061"/>
        </row>
        <row r="1062">
          <cell r="K1062"/>
        </row>
        <row r="1063">
          <cell r="K1063"/>
        </row>
        <row r="1064">
          <cell r="K1064"/>
        </row>
        <row r="1065">
          <cell r="K1065"/>
        </row>
        <row r="1066">
          <cell r="K1066"/>
        </row>
        <row r="1067">
          <cell r="K1067"/>
        </row>
        <row r="1068">
          <cell r="K1068"/>
        </row>
        <row r="1069">
          <cell r="K1069"/>
        </row>
        <row r="1070">
          <cell r="K1070"/>
        </row>
        <row r="1071">
          <cell r="K1071"/>
        </row>
        <row r="1072">
          <cell r="K1072"/>
        </row>
        <row r="1073">
          <cell r="K1073"/>
        </row>
        <row r="1074">
          <cell r="K1074"/>
        </row>
        <row r="1075">
          <cell r="K1075"/>
        </row>
        <row r="1076">
          <cell r="K1076"/>
        </row>
        <row r="1077">
          <cell r="K1077"/>
        </row>
        <row r="1078">
          <cell r="K1078"/>
        </row>
        <row r="1079">
          <cell r="K1079"/>
        </row>
        <row r="1080">
          <cell r="K1080"/>
        </row>
        <row r="1081">
          <cell r="K1081"/>
        </row>
        <row r="1082">
          <cell r="K1082"/>
        </row>
        <row r="1083">
          <cell r="K1083"/>
        </row>
        <row r="1084">
          <cell r="K1084"/>
        </row>
        <row r="1085">
          <cell r="K1085"/>
        </row>
        <row r="1086">
          <cell r="K1086"/>
        </row>
        <row r="1087">
          <cell r="K1087"/>
        </row>
        <row r="1088">
          <cell r="K1088"/>
        </row>
        <row r="1089">
          <cell r="K1089"/>
        </row>
        <row r="1090">
          <cell r="K1090"/>
        </row>
        <row r="1091">
          <cell r="K1091"/>
        </row>
        <row r="1092">
          <cell r="K1092"/>
        </row>
        <row r="1093">
          <cell r="K1093"/>
        </row>
        <row r="1094">
          <cell r="K1094"/>
        </row>
        <row r="1095">
          <cell r="K1095"/>
        </row>
        <row r="1096">
          <cell r="K1096"/>
        </row>
        <row r="1097">
          <cell r="K1097"/>
        </row>
        <row r="1098">
          <cell r="K1098"/>
        </row>
        <row r="1099">
          <cell r="K1099"/>
        </row>
        <row r="1100">
          <cell r="K1100"/>
        </row>
        <row r="1101">
          <cell r="K1101"/>
        </row>
        <row r="1102">
          <cell r="K1102"/>
        </row>
        <row r="1103">
          <cell r="K1103"/>
        </row>
        <row r="1104">
          <cell r="K1104"/>
        </row>
        <row r="1105">
          <cell r="K1105"/>
        </row>
        <row r="1106">
          <cell r="K1106"/>
        </row>
        <row r="1107">
          <cell r="K1107"/>
        </row>
        <row r="1108">
          <cell r="K1108"/>
        </row>
        <row r="1109">
          <cell r="K1109"/>
        </row>
        <row r="1110">
          <cell r="K1110"/>
        </row>
        <row r="1111">
          <cell r="K1111"/>
        </row>
        <row r="1112">
          <cell r="K1112"/>
        </row>
        <row r="1113">
          <cell r="K1113"/>
        </row>
        <row r="1114">
          <cell r="K1114"/>
        </row>
        <row r="1115">
          <cell r="K1115"/>
        </row>
        <row r="1116">
          <cell r="K1116"/>
        </row>
        <row r="1117">
          <cell r="K1117"/>
        </row>
        <row r="1118">
          <cell r="K1118"/>
        </row>
        <row r="1119">
          <cell r="K1119"/>
        </row>
        <row r="1120">
          <cell r="K1120"/>
        </row>
        <row r="1121">
          <cell r="K1121"/>
        </row>
        <row r="1122">
          <cell r="K1122"/>
        </row>
        <row r="1123">
          <cell r="K1123"/>
        </row>
        <row r="1124">
          <cell r="K1124"/>
        </row>
        <row r="1125">
          <cell r="K1125"/>
        </row>
        <row r="1126">
          <cell r="K1126"/>
        </row>
        <row r="1127">
          <cell r="K1127"/>
        </row>
        <row r="1128">
          <cell r="K1128"/>
        </row>
        <row r="1129">
          <cell r="K1129"/>
        </row>
        <row r="1130">
          <cell r="K1130"/>
        </row>
        <row r="1131">
          <cell r="K1131"/>
        </row>
        <row r="1132">
          <cell r="K1132"/>
        </row>
        <row r="1133">
          <cell r="K1133"/>
        </row>
        <row r="1134">
          <cell r="K1134"/>
        </row>
        <row r="1135">
          <cell r="K1135"/>
        </row>
        <row r="1136">
          <cell r="K1136"/>
        </row>
        <row r="1137">
          <cell r="K1137"/>
        </row>
        <row r="1138">
          <cell r="K1138"/>
        </row>
        <row r="1139">
          <cell r="K1139"/>
        </row>
        <row r="1140">
          <cell r="K1140"/>
        </row>
        <row r="1141">
          <cell r="K1141"/>
        </row>
        <row r="1142">
          <cell r="K1142"/>
        </row>
        <row r="1143">
          <cell r="K1143"/>
        </row>
        <row r="1144">
          <cell r="K1144"/>
        </row>
        <row r="1145">
          <cell r="K1145"/>
        </row>
        <row r="1146">
          <cell r="K1146"/>
        </row>
        <row r="1147">
          <cell r="K1147"/>
        </row>
        <row r="1148">
          <cell r="K1148"/>
        </row>
        <row r="1149">
          <cell r="K1149"/>
        </row>
        <row r="1150">
          <cell r="K1150"/>
        </row>
        <row r="1151">
          <cell r="K1151"/>
        </row>
        <row r="1152">
          <cell r="K1152"/>
        </row>
        <row r="1153">
          <cell r="K1153"/>
        </row>
        <row r="1154">
          <cell r="K1154"/>
        </row>
        <row r="1155">
          <cell r="K1155"/>
        </row>
        <row r="1156">
          <cell r="K1156"/>
        </row>
        <row r="1157">
          <cell r="K1157"/>
        </row>
        <row r="1158">
          <cell r="K1158"/>
        </row>
        <row r="1159">
          <cell r="K1159"/>
        </row>
        <row r="1160">
          <cell r="K1160"/>
        </row>
        <row r="1161">
          <cell r="K1161"/>
        </row>
        <row r="1162">
          <cell r="K1162"/>
        </row>
        <row r="1163">
          <cell r="K1163"/>
        </row>
        <row r="1164">
          <cell r="K1164"/>
        </row>
        <row r="1165">
          <cell r="K1165"/>
        </row>
        <row r="1166">
          <cell r="K1166"/>
        </row>
        <row r="1167">
          <cell r="K1167"/>
        </row>
        <row r="1168">
          <cell r="K1168"/>
        </row>
        <row r="1169">
          <cell r="K1169"/>
        </row>
        <row r="1170">
          <cell r="K1170"/>
        </row>
        <row r="1171">
          <cell r="K1171"/>
        </row>
        <row r="1172">
          <cell r="K1172"/>
        </row>
        <row r="1173">
          <cell r="K1173"/>
        </row>
        <row r="1174">
          <cell r="K1174"/>
        </row>
        <row r="1175">
          <cell r="K1175"/>
        </row>
        <row r="1176">
          <cell r="K1176"/>
        </row>
        <row r="1177">
          <cell r="K1177"/>
        </row>
        <row r="1178">
          <cell r="K1178"/>
        </row>
        <row r="1179">
          <cell r="K1179"/>
        </row>
        <row r="1180">
          <cell r="K1180"/>
        </row>
        <row r="1181">
          <cell r="K1181"/>
        </row>
        <row r="1182">
          <cell r="K1182"/>
        </row>
        <row r="1183">
          <cell r="K1183"/>
        </row>
        <row r="1184">
          <cell r="K1184"/>
        </row>
        <row r="1185">
          <cell r="K1185"/>
        </row>
        <row r="1186">
          <cell r="K1186"/>
        </row>
        <row r="1187">
          <cell r="K1187"/>
        </row>
        <row r="1188">
          <cell r="K1188"/>
        </row>
        <row r="1189">
          <cell r="K1189"/>
        </row>
        <row r="1190">
          <cell r="K1190"/>
        </row>
        <row r="1191">
          <cell r="K1191"/>
        </row>
        <row r="1192">
          <cell r="K1192"/>
        </row>
        <row r="1193">
          <cell r="K1193"/>
        </row>
        <row r="1194">
          <cell r="K1194"/>
        </row>
        <row r="1195">
          <cell r="K1195"/>
        </row>
        <row r="1196">
          <cell r="K1196"/>
        </row>
        <row r="1197">
          <cell r="K1197"/>
        </row>
        <row r="1198">
          <cell r="K1198"/>
        </row>
        <row r="1199">
          <cell r="K1199"/>
        </row>
        <row r="1200">
          <cell r="K1200"/>
        </row>
        <row r="1201">
          <cell r="K1201"/>
        </row>
        <row r="1202">
          <cell r="K1202"/>
        </row>
        <row r="1203">
          <cell r="K1203"/>
        </row>
        <row r="1204">
          <cell r="K1204"/>
        </row>
        <row r="1205">
          <cell r="K1205"/>
        </row>
        <row r="1206">
          <cell r="K1206"/>
        </row>
        <row r="1207">
          <cell r="K1207"/>
        </row>
        <row r="1208">
          <cell r="K1208"/>
        </row>
        <row r="1209">
          <cell r="K1209"/>
        </row>
        <row r="1210">
          <cell r="K1210"/>
        </row>
        <row r="1211">
          <cell r="K1211"/>
        </row>
        <row r="1212">
          <cell r="K1212"/>
        </row>
        <row r="1213">
          <cell r="K1213"/>
        </row>
        <row r="1214">
          <cell r="K1214"/>
        </row>
        <row r="1215">
          <cell r="K1215"/>
        </row>
        <row r="1216">
          <cell r="K1216"/>
        </row>
        <row r="1217">
          <cell r="K1217"/>
        </row>
        <row r="1218">
          <cell r="K1218"/>
        </row>
        <row r="1219">
          <cell r="K1219"/>
        </row>
        <row r="1220">
          <cell r="K1220"/>
        </row>
        <row r="1221">
          <cell r="K1221"/>
        </row>
        <row r="1222">
          <cell r="K1222"/>
        </row>
        <row r="1223">
          <cell r="K1223"/>
        </row>
        <row r="1224">
          <cell r="K1224"/>
        </row>
        <row r="1225">
          <cell r="K1225"/>
        </row>
        <row r="1226">
          <cell r="K1226"/>
        </row>
        <row r="1227">
          <cell r="K1227"/>
        </row>
        <row r="1228">
          <cell r="K1228"/>
        </row>
        <row r="1229">
          <cell r="K1229"/>
        </row>
        <row r="1230">
          <cell r="K1230"/>
        </row>
        <row r="1231">
          <cell r="K1231"/>
        </row>
        <row r="1232">
          <cell r="K1232"/>
        </row>
        <row r="1233">
          <cell r="K1233"/>
        </row>
        <row r="1234">
          <cell r="K1234"/>
        </row>
        <row r="1235">
          <cell r="K1235"/>
        </row>
        <row r="1236">
          <cell r="K1236"/>
        </row>
        <row r="1237">
          <cell r="K1237"/>
        </row>
        <row r="1238">
          <cell r="K1238"/>
        </row>
        <row r="1239">
          <cell r="K1239"/>
        </row>
        <row r="1240">
          <cell r="K1240"/>
        </row>
        <row r="1241">
          <cell r="K1241"/>
        </row>
        <row r="1242">
          <cell r="K1242"/>
        </row>
        <row r="1243">
          <cell r="K1243"/>
        </row>
        <row r="1244">
          <cell r="K1244"/>
        </row>
        <row r="1245">
          <cell r="K1245"/>
        </row>
        <row r="1246">
          <cell r="K1246"/>
        </row>
        <row r="1247">
          <cell r="K1247"/>
        </row>
        <row r="1248">
          <cell r="K1248"/>
        </row>
        <row r="1249">
          <cell r="K1249"/>
        </row>
        <row r="1250">
          <cell r="K1250"/>
        </row>
        <row r="1251">
          <cell r="K1251"/>
        </row>
        <row r="1252">
          <cell r="K1252"/>
        </row>
        <row r="1253">
          <cell r="K1253"/>
        </row>
        <row r="1254">
          <cell r="K1254"/>
        </row>
        <row r="1255">
          <cell r="K1255"/>
        </row>
        <row r="1256">
          <cell r="K1256"/>
        </row>
        <row r="1257">
          <cell r="K1257"/>
        </row>
        <row r="1258">
          <cell r="K1258"/>
        </row>
        <row r="1259">
          <cell r="K1259"/>
        </row>
        <row r="1260">
          <cell r="K1260"/>
        </row>
        <row r="1261">
          <cell r="K1261"/>
        </row>
        <row r="1262">
          <cell r="K1262"/>
        </row>
        <row r="1263">
          <cell r="K1263"/>
        </row>
        <row r="1264">
          <cell r="K1264"/>
        </row>
        <row r="1265">
          <cell r="K1265"/>
        </row>
        <row r="1266">
          <cell r="K1266"/>
        </row>
        <row r="1267">
          <cell r="K1267"/>
        </row>
        <row r="1268">
          <cell r="K1268"/>
        </row>
        <row r="1269">
          <cell r="K1269"/>
        </row>
        <row r="1270">
          <cell r="K1270"/>
        </row>
        <row r="1271">
          <cell r="K1271"/>
        </row>
        <row r="1272">
          <cell r="K1272"/>
        </row>
        <row r="1273">
          <cell r="K1273"/>
        </row>
        <row r="1274">
          <cell r="K1274"/>
        </row>
        <row r="1275">
          <cell r="K1275"/>
        </row>
        <row r="1276">
          <cell r="K1276"/>
        </row>
        <row r="1277">
          <cell r="K1277"/>
        </row>
        <row r="1278">
          <cell r="K1278"/>
        </row>
        <row r="1279">
          <cell r="K1279"/>
        </row>
        <row r="1280">
          <cell r="K1280"/>
        </row>
        <row r="1281">
          <cell r="K1281"/>
        </row>
        <row r="1282">
          <cell r="K1282"/>
        </row>
        <row r="1283">
          <cell r="K1283"/>
        </row>
        <row r="1284">
          <cell r="K1284"/>
        </row>
        <row r="1285">
          <cell r="K1285"/>
        </row>
        <row r="1286">
          <cell r="K1286"/>
        </row>
        <row r="1287">
          <cell r="K1287"/>
        </row>
        <row r="1288">
          <cell r="K1288"/>
        </row>
        <row r="1289">
          <cell r="K1289"/>
        </row>
        <row r="1290">
          <cell r="K1290"/>
        </row>
        <row r="1291">
          <cell r="K1291"/>
        </row>
        <row r="1292">
          <cell r="K1292"/>
        </row>
        <row r="1293">
          <cell r="K1293"/>
        </row>
        <row r="1294">
          <cell r="K1294"/>
        </row>
        <row r="1295">
          <cell r="K1295"/>
        </row>
        <row r="1296">
          <cell r="K1296"/>
        </row>
        <row r="1297">
          <cell r="K1297"/>
        </row>
        <row r="1298">
          <cell r="K1298"/>
        </row>
        <row r="1299">
          <cell r="K1299"/>
        </row>
        <row r="1300">
          <cell r="K1300"/>
        </row>
        <row r="1301">
          <cell r="K1301"/>
        </row>
        <row r="1302">
          <cell r="K1302"/>
        </row>
        <row r="1303">
          <cell r="K1303"/>
        </row>
        <row r="1304">
          <cell r="K1304"/>
        </row>
        <row r="1305">
          <cell r="K1305"/>
        </row>
        <row r="1306">
          <cell r="K1306"/>
        </row>
        <row r="1307">
          <cell r="K1307"/>
        </row>
        <row r="1308">
          <cell r="K1308"/>
        </row>
        <row r="1309">
          <cell r="K1309"/>
        </row>
        <row r="1310">
          <cell r="K1310"/>
        </row>
        <row r="1311">
          <cell r="K1311"/>
        </row>
        <row r="1312">
          <cell r="K1312"/>
        </row>
        <row r="1313">
          <cell r="K1313"/>
        </row>
        <row r="1314">
          <cell r="K1314"/>
        </row>
        <row r="1315">
          <cell r="K1315"/>
        </row>
        <row r="1316">
          <cell r="K1316"/>
        </row>
        <row r="1317">
          <cell r="K1317"/>
        </row>
        <row r="1318">
          <cell r="K1318"/>
        </row>
        <row r="1319">
          <cell r="K1319"/>
        </row>
        <row r="1320">
          <cell r="K1320"/>
        </row>
        <row r="1321">
          <cell r="K1321"/>
        </row>
        <row r="1322">
          <cell r="K1322"/>
        </row>
        <row r="1323">
          <cell r="K1323"/>
        </row>
        <row r="1324">
          <cell r="K1324"/>
        </row>
        <row r="1325">
          <cell r="K1325"/>
        </row>
        <row r="1326">
          <cell r="K1326"/>
        </row>
        <row r="1327">
          <cell r="K1327"/>
        </row>
        <row r="1328">
          <cell r="K1328"/>
        </row>
        <row r="1329">
          <cell r="K1329"/>
        </row>
        <row r="1330">
          <cell r="K1330"/>
        </row>
        <row r="1331">
          <cell r="K1331"/>
        </row>
        <row r="1332">
          <cell r="K1332"/>
        </row>
        <row r="1333">
          <cell r="K1333"/>
        </row>
        <row r="1334">
          <cell r="K1334"/>
        </row>
        <row r="1335">
          <cell r="K1335"/>
        </row>
        <row r="1336">
          <cell r="K1336"/>
        </row>
        <row r="1337">
          <cell r="K1337"/>
        </row>
        <row r="1338">
          <cell r="K1338"/>
        </row>
        <row r="1339">
          <cell r="K1339"/>
        </row>
        <row r="1340">
          <cell r="K1340"/>
        </row>
        <row r="1341">
          <cell r="K1341"/>
        </row>
        <row r="1342">
          <cell r="K1342"/>
        </row>
        <row r="1343">
          <cell r="K1343"/>
        </row>
        <row r="1344">
          <cell r="K1344"/>
        </row>
        <row r="1345">
          <cell r="K1345"/>
        </row>
        <row r="1346">
          <cell r="K1346"/>
        </row>
        <row r="1347">
          <cell r="K1347"/>
        </row>
        <row r="1348">
          <cell r="K1348"/>
        </row>
        <row r="1349">
          <cell r="K1349"/>
        </row>
        <row r="1350">
          <cell r="K1350"/>
        </row>
        <row r="1351">
          <cell r="K1351"/>
        </row>
        <row r="1352">
          <cell r="K1352"/>
        </row>
        <row r="1353">
          <cell r="K1353"/>
        </row>
        <row r="1354">
          <cell r="K1354"/>
        </row>
        <row r="1355">
          <cell r="K1355"/>
        </row>
        <row r="1356">
          <cell r="K1356"/>
        </row>
        <row r="1357">
          <cell r="K1357"/>
        </row>
        <row r="1358">
          <cell r="K1358"/>
        </row>
        <row r="1359">
          <cell r="K1359"/>
        </row>
        <row r="1360">
          <cell r="K1360"/>
        </row>
        <row r="1361">
          <cell r="K1361"/>
        </row>
        <row r="1362">
          <cell r="K1362"/>
        </row>
        <row r="1363">
          <cell r="K1363"/>
        </row>
        <row r="1364">
          <cell r="K1364"/>
        </row>
        <row r="1365">
          <cell r="K1365"/>
        </row>
        <row r="1366">
          <cell r="K1366"/>
        </row>
        <row r="1367">
          <cell r="K1367"/>
        </row>
        <row r="1368">
          <cell r="K1368"/>
        </row>
        <row r="1369">
          <cell r="K1369"/>
        </row>
        <row r="1370">
          <cell r="K1370"/>
        </row>
        <row r="1371">
          <cell r="K1371"/>
        </row>
        <row r="1372">
          <cell r="K1372"/>
        </row>
        <row r="1373">
          <cell r="K1373"/>
        </row>
        <row r="1374">
          <cell r="K1374"/>
        </row>
        <row r="1375">
          <cell r="K1375"/>
        </row>
        <row r="1376">
          <cell r="K1376"/>
        </row>
        <row r="1377">
          <cell r="K1377"/>
        </row>
        <row r="1378">
          <cell r="K1378"/>
        </row>
        <row r="1379">
          <cell r="K1379"/>
        </row>
        <row r="1380">
          <cell r="K1380"/>
        </row>
        <row r="1381">
          <cell r="K1381"/>
        </row>
        <row r="1382">
          <cell r="K1382"/>
        </row>
        <row r="1383">
          <cell r="K1383"/>
        </row>
        <row r="1384">
          <cell r="K1384"/>
        </row>
        <row r="1385">
          <cell r="K1385"/>
        </row>
        <row r="1386">
          <cell r="K1386"/>
        </row>
        <row r="1387">
          <cell r="K1387"/>
        </row>
        <row r="1388">
          <cell r="K1388"/>
        </row>
        <row r="1389">
          <cell r="K1389"/>
        </row>
        <row r="1390">
          <cell r="K1390"/>
        </row>
        <row r="1391">
          <cell r="K1391"/>
        </row>
        <row r="1392">
          <cell r="K1392"/>
        </row>
        <row r="1393">
          <cell r="K1393"/>
        </row>
        <row r="1394">
          <cell r="K1394"/>
        </row>
        <row r="1395">
          <cell r="K1395"/>
        </row>
        <row r="1396">
          <cell r="K1396"/>
        </row>
        <row r="1397">
          <cell r="K1397"/>
        </row>
        <row r="1398">
          <cell r="K1398"/>
        </row>
        <row r="1399">
          <cell r="K1399"/>
        </row>
        <row r="1400">
          <cell r="K1400"/>
        </row>
        <row r="1401">
          <cell r="K1401"/>
        </row>
        <row r="1402">
          <cell r="K1402"/>
        </row>
        <row r="1403">
          <cell r="K1403"/>
        </row>
        <row r="1404">
          <cell r="K1404"/>
        </row>
        <row r="1405">
          <cell r="K1405"/>
        </row>
        <row r="1406">
          <cell r="K1406"/>
        </row>
        <row r="1407">
          <cell r="K1407"/>
        </row>
        <row r="1408">
          <cell r="K1408"/>
        </row>
        <row r="1409">
          <cell r="K1409"/>
        </row>
        <row r="1410">
          <cell r="K1410"/>
        </row>
        <row r="1411">
          <cell r="K1411"/>
        </row>
        <row r="1412">
          <cell r="K1412"/>
        </row>
        <row r="1413">
          <cell r="K1413"/>
        </row>
        <row r="1414">
          <cell r="K1414"/>
        </row>
        <row r="1415">
          <cell r="K1415"/>
        </row>
        <row r="1416">
          <cell r="K1416"/>
        </row>
        <row r="1417">
          <cell r="K1417"/>
        </row>
        <row r="1418">
          <cell r="K1418"/>
        </row>
        <row r="1419">
          <cell r="K1419"/>
        </row>
        <row r="1420">
          <cell r="K1420"/>
        </row>
        <row r="1421">
          <cell r="K1421"/>
        </row>
        <row r="1422">
          <cell r="K1422"/>
        </row>
        <row r="1423">
          <cell r="K1423"/>
        </row>
        <row r="1424">
          <cell r="K1424"/>
        </row>
        <row r="1425">
          <cell r="K1425"/>
        </row>
        <row r="1426">
          <cell r="K1426"/>
        </row>
        <row r="1427">
          <cell r="K1427"/>
        </row>
        <row r="1428">
          <cell r="K1428"/>
        </row>
        <row r="1429">
          <cell r="K1429"/>
        </row>
        <row r="1430">
          <cell r="K1430"/>
        </row>
        <row r="1431">
          <cell r="K1431"/>
        </row>
        <row r="1432">
          <cell r="K1432"/>
        </row>
        <row r="1433">
          <cell r="K1433"/>
        </row>
        <row r="1434">
          <cell r="K1434"/>
        </row>
        <row r="1435">
          <cell r="K1435"/>
        </row>
        <row r="1436">
          <cell r="K1436"/>
        </row>
        <row r="1437">
          <cell r="K1437"/>
        </row>
        <row r="1438">
          <cell r="K1438"/>
        </row>
        <row r="1439">
          <cell r="K1439"/>
        </row>
        <row r="1440">
          <cell r="K1440"/>
        </row>
        <row r="1441">
          <cell r="K1441"/>
        </row>
        <row r="1442">
          <cell r="K1442"/>
        </row>
        <row r="1443">
          <cell r="K1443"/>
        </row>
        <row r="1444">
          <cell r="K1444"/>
        </row>
        <row r="1445">
          <cell r="K1445"/>
        </row>
        <row r="1446">
          <cell r="K1446"/>
        </row>
        <row r="1447">
          <cell r="K1447"/>
        </row>
        <row r="1448">
          <cell r="K1448"/>
        </row>
        <row r="1449">
          <cell r="K1449"/>
        </row>
        <row r="1450">
          <cell r="K1450"/>
        </row>
        <row r="1451">
          <cell r="K1451"/>
        </row>
        <row r="1452">
          <cell r="K1452"/>
        </row>
        <row r="1453">
          <cell r="K1453"/>
        </row>
        <row r="1454">
          <cell r="K1454"/>
        </row>
        <row r="1455">
          <cell r="K1455"/>
        </row>
        <row r="1456">
          <cell r="K1456"/>
        </row>
        <row r="1457">
          <cell r="K1457"/>
        </row>
        <row r="1458">
          <cell r="K1458"/>
        </row>
        <row r="1459">
          <cell r="K1459"/>
        </row>
        <row r="1460">
          <cell r="K1460"/>
        </row>
        <row r="1461">
          <cell r="K1461"/>
        </row>
        <row r="1462">
          <cell r="K1462"/>
        </row>
        <row r="1463">
          <cell r="K1463"/>
        </row>
        <row r="1464">
          <cell r="K1464"/>
        </row>
        <row r="1465">
          <cell r="K1465"/>
        </row>
        <row r="1466">
          <cell r="K1466"/>
        </row>
        <row r="1467">
          <cell r="K1467"/>
        </row>
        <row r="1468">
          <cell r="K1468"/>
        </row>
        <row r="1469">
          <cell r="K1469"/>
        </row>
        <row r="1470">
          <cell r="K1470"/>
        </row>
        <row r="1471">
          <cell r="K1471"/>
        </row>
        <row r="1472">
          <cell r="K1472"/>
        </row>
        <row r="1473">
          <cell r="K1473"/>
        </row>
        <row r="1474">
          <cell r="K1474"/>
        </row>
        <row r="1475">
          <cell r="K1475"/>
        </row>
        <row r="1476">
          <cell r="K1476"/>
        </row>
        <row r="1477">
          <cell r="K1477"/>
        </row>
        <row r="1478">
          <cell r="K1478"/>
        </row>
        <row r="1479">
          <cell r="K1479"/>
        </row>
        <row r="1480">
          <cell r="K1480"/>
        </row>
        <row r="1481">
          <cell r="K1481"/>
        </row>
        <row r="1482">
          <cell r="K1482"/>
        </row>
        <row r="1483">
          <cell r="K1483"/>
        </row>
        <row r="1484">
          <cell r="K1484"/>
        </row>
        <row r="1485">
          <cell r="K1485"/>
        </row>
        <row r="1486">
          <cell r="K1486"/>
        </row>
        <row r="1487">
          <cell r="K1487"/>
        </row>
        <row r="1488">
          <cell r="K1488"/>
        </row>
        <row r="1489">
          <cell r="K1489"/>
        </row>
        <row r="1490">
          <cell r="K1490"/>
        </row>
        <row r="1491">
          <cell r="K1491"/>
        </row>
        <row r="1492">
          <cell r="K1492"/>
        </row>
        <row r="1493">
          <cell r="K1493"/>
        </row>
        <row r="1494">
          <cell r="K1494"/>
        </row>
        <row r="1495">
          <cell r="K1495"/>
        </row>
        <row r="1496">
          <cell r="K1496"/>
        </row>
        <row r="1497">
          <cell r="K1497"/>
        </row>
        <row r="1498">
          <cell r="K1498"/>
        </row>
        <row r="1499">
          <cell r="K1499"/>
        </row>
        <row r="1500">
          <cell r="K1500"/>
        </row>
        <row r="1501">
          <cell r="K1501"/>
        </row>
        <row r="1502">
          <cell r="K1502"/>
        </row>
        <row r="1503">
          <cell r="K1503"/>
        </row>
        <row r="1504">
          <cell r="K1504"/>
        </row>
        <row r="1505">
          <cell r="K1505"/>
        </row>
        <row r="1506">
          <cell r="K1506"/>
        </row>
        <row r="1507">
          <cell r="K1507"/>
        </row>
        <row r="1508">
          <cell r="K1508"/>
        </row>
        <row r="1509">
          <cell r="K1509"/>
        </row>
        <row r="1510">
          <cell r="K1510"/>
        </row>
        <row r="1511">
          <cell r="K1511"/>
        </row>
        <row r="1512">
          <cell r="K1512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DE CUSTOS"/>
      <sheetName val="BCO DE SEMENTES CORRETA"/>
      <sheetName val="QUADRA MULTI_USO"/>
      <sheetName val="CTO DE ATIVIDADES CORRETO"/>
      <sheetName val="ORÇAMENTO GLOBAL"/>
      <sheetName val="FOSSA e SUMIDOURO"/>
      <sheetName val="Orçamento Banco em Alvenaria"/>
      <sheetName val="Orçamento Cisterna"/>
      <sheetName val="COMPOSIÇÃO _FOSSA E SUMIDOURO_"/>
      <sheetName val="elétrico com códigos_3_"/>
      <sheetName val="QCI FINAL"/>
      <sheetName val="CRONOGRAMA GLOBAL"/>
      <sheetName val="CRON. GLOBAL S EQUIPAM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 DE CALCULO"/>
      <sheetName val="Orçamento"/>
      <sheetName val="QCI"/>
      <sheetName val="CRONOGRAMA"/>
      <sheetName val="COMPOSIÇÃO DO BDI "/>
      <sheetName val="COMPOSIÇÃO CUSTO"/>
      <sheetName val="MODELO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"/>
      <sheetName val="Memória de Cálculo"/>
      <sheetName val="Planilha_Ajustada"/>
      <sheetName val="PLAN_FINAL"/>
      <sheetName val="Cronograma_FINAL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149"/>
  <sheetViews>
    <sheetView view="pageBreakPreview" zoomScale="82" zoomScaleSheetLayoutView="82" workbookViewId="0">
      <selection activeCell="D139" sqref="D139"/>
    </sheetView>
  </sheetViews>
  <sheetFormatPr defaultRowHeight="15" x14ac:dyDescent="0.25"/>
  <cols>
    <col min="1" max="1" width="8.85546875" customWidth="1"/>
    <col min="2" max="2" width="17.42578125" hidden="1" customWidth="1"/>
    <col min="3" max="3" width="15.85546875" hidden="1" customWidth="1"/>
    <col min="4" max="4" width="63.28515625" customWidth="1"/>
    <col min="5" max="5" width="6.140625" customWidth="1"/>
    <col min="6" max="6" width="11.85546875" customWidth="1"/>
    <col min="7" max="7" width="11.140625" hidden="1" customWidth="1"/>
    <col min="8" max="8" width="11.28515625" hidden="1" customWidth="1"/>
    <col min="9" max="9" width="14" hidden="1" customWidth="1"/>
    <col min="10" max="10" width="21" hidden="1" customWidth="1"/>
    <col min="11" max="11" width="64.85546875" customWidth="1"/>
    <col min="12" max="12" width="11.5703125" bestFit="1" customWidth="1"/>
    <col min="14" max="14" width="13.5703125" customWidth="1"/>
    <col min="15" max="15" width="10.5703125" bestFit="1" customWidth="1"/>
    <col min="16" max="16" width="10.28515625" bestFit="1" customWidth="1"/>
  </cols>
  <sheetData>
    <row r="1" spans="1:15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0"/>
      <c r="M1" s="20"/>
      <c r="N1" s="20"/>
      <c r="O1" s="20"/>
    </row>
    <row r="2" spans="1:15" x14ac:dyDescent="0.25">
      <c r="A2" s="264" t="s">
        <v>10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5"/>
      <c r="M2" s="25"/>
      <c r="N2" s="25"/>
      <c r="O2" s="20"/>
    </row>
    <row r="3" spans="1:15" x14ac:dyDescent="0.25">
      <c r="A3" s="264" t="s">
        <v>11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5"/>
      <c r="M3" s="25"/>
      <c r="N3" s="25"/>
      <c r="O3" s="20"/>
    </row>
    <row r="4" spans="1:15" s="80" customFormat="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25"/>
      <c r="M4" s="25"/>
      <c r="N4" s="25"/>
      <c r="O4" s="20"/>
    </row>
    <row r="5" spans="1:15" s="80" customFormat="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25"/>
      <c r="M5" s="25"/>
      <c r="N5" s="25"/>
      <c r="O5" s="20"/>
    </row>
    <row r="6" spans="1:15" s="80" customFormat="1" x14ac:dyDescent="0.2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25"/>
      <c r="M6" s="25"/>
      <c r="N6" s="25"/>
      <c r="O6" s="20"/>
    </row>
    <row r="7" spans="1:15" x14ac:dyDescent="0.25">
      <c r="A7" s="13" t="s">
        <v>61</v>
      </c>
      <c r="B7" s="13"/>
      <c r="C7" s="13"/>
      <c r="D7" s="13"/>
      <c r="E7" s="13"/>
      <c r="F7" s="13"/>
      <c r="G7" s="13"/>
      <c r="H7" s="13"/>
      <c r="I7" s="13"/>
      <c r="J7" s="13"/>
      <c r="K7" s="25"/>
      <c r="L7" s="25"/>
      <c r="M7" s="25"/>
      <c r="N7" s="25"/>
      <c r="O7" s="20"/>
    </row>
    <row r="8" spans="1:15" x14ac:dyDescent="0.25">
      <c r="A8" s="13" t="s">
        <v>354</v>
      </c>
      <c r="B8" s="13"/>
      <c r="C8" s="13"/>
      <c r="D8" s="13"/>
      <c r="E8" s="13"/>
      <c r="F8" s="13"/>
      <c r="G8" s="13"/>
      <c r="H8" s="13"/>
      <c r="I8" s="13"/>
      <c r="J8" s="13"/>
      <c r="K8" s="25"/>
      <c r="L8" s="25"/>
      <c r="M8" s="25"/>
      <c r="N8" s="25"/>
      <c r="O8" s="20"/>
    </row>
    <row r="9" spans="1:15" x14ac:dyDescent="0.25">
      <c r="A9" s="13" t="s">
        <v>355</v>
      </c>
      <c r="B9" s="13"/>
      <c r="C9" s="13"/>
      <c r="D9" s="13"/>
      <c r="E9" s="13"/>
      <c r="F9" s="13"/>
      <c r="G9" s="13"/>
      <c r="H9" s="13"/>
      <c r="I9" s="13"/>
      <c r="J9" s="13"/>
      <c r="K9" s="25"/>
      <c r="L9" s="25"/>
      <c r="M9" s="25"/>
      <c r="N9" s="25"/>
      <c r="O9" s="20"/>
    </row>
    <row r="10" spans="1:15" ht="18.75" x14ac:dyDescent="0.3">
      <c r="A10" s="265" t="s">
        <v>228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7"/>
      <c r="L10" s="25"/>
      <c r="M10" s="25"/>
      <c r="N10" s="25"/>
      <c r="O10" s="20"/>
    </row>
    <row r="11" spans="1:15" ht="15" customHeight="1" x14ac:dyDescent="0.25">
      <c r="A11" s="268" t="s">
        <v>1</v>
      </c>
      <c r="B11" s="269" t="s">
        <v>56</v>
      </c>
      <c r="C11" s="268" t="s">
        <v>8</v>
      </c>
      <c r="D11" s="268" t="s">
        <v>2</v>
      </c>
      <c r="E11" s="268" t="s">
        <v>3</v>
      </c>
      <c r="F11" s="271" t="s">
        <v>4</v>
      </c>
      <c r="G11" s="272" t="s">
        <v>59</v>
      </c>
      <c r="H11" s="257" t="s">
        <v>60</v>
      </c>
      <c r="I11" s="258"/>
      <c r="J11" s="259"/>
      <c r="K11" s="268" t="s">
        <v>40</v>
      </c>
      <c r="L11" s="25"/>
      <c r="M11" s="25"/>
    </row>
    <row r="12" spans="1:15" x14ac:dyDescent="0.25">
      <c r="A12" s="268"/>
      <c r="B12" s="270"/>
      <c r="C12" s="268"/>
      <c r="D12" s="268"/>
      <c r="E12" s="268"/>
      <c r="F12" s="271"/>
      <c r="G12" s="273"/>
      <c r="H12" s="143" t="s">
        <v>5</v>
      </c>
      <c r="I12" s="144" t="s">
        <v>7</v>
      </c>
      <c r="J12" s="145" t="s">
        <v>6</v>
      </c>
      <c r="K12" s="268"/>
      <c r="L12" s="25"/>
      <c r="M12" s="25"/>
    </row>
    <row r="13" spans="1:15" s="80" customFormat="1" x14ac:dyDescent="0.25">
      <c r="A13" s="77" t="s">
        <v>19</v>
      </c>
      <c r="B13" s="114"/>
      <c r="C13" s="77"/>
      <c r="D13" s="36" t="s">
        <v>47</v>
      </c>
      <c r="E13" s="77" t="s">
        <v>48</v>
      </c>
      <c r="F13" s="115">
        <v>7</v>
      </c>
      <c r="G13" s="116"/>
      <c r="H13" s="116"/>
      <c r="I13" s="117"/>
      <c r="J13" s="117"/>
      <c r="K13" s="118">
        <v>7</v>
      </c>
      <c r="L13" s="25"/>
      <c r="M13" s="25"/>
    </row>
    <row r="14" spans="1:15" x14ac:dyDescent="0.25">
      <c r="A14" s="146" t="s">
        <v>21</v>
      </c>
      <c r="B14" s="147" t="s">
        <v>117</v>
      </c>
      <c r="C14" s="147"/>
      <c r="D14" s="147" t="s">
        <v>226</v>
      </c>
      <c r="E14" s="147"/>
      <c r="F14" s="147"/>
      <c r="G14" s="147"/>
      <c r="H14" s="147"/>
      <c r="I14" s="147"/>
      <c r="J14" s="147"/>
      <c r="K14" s="148"/>
      <c r="L14" s="25"/>
      <c r="M14" s="25"/>
      <c r="N14" s="25"/>
      <c r="O14" s="20"/>
    </row>
    <row r="15" spans="1:15" hidden="1" x14ac:dyDescent="0.25">
      <c r="A15" s="107" t="s">
        <v>20</v>
      </c>
      <c r="B15" s="14"/>
      <c r="C15" s="19"/>
      <c r="D15" s="14" t="s">
        <v>44</v>
      </c>
      <c r="E15" s="15"/>
      <c r="F15" s="16"/>
      <c r="G15" s="17"/>
      <c r="H15" s="17"/>
      <c r="I15" s="17"/>
      <c r="J15" s="18" t="e">
        <f>SUM(I16:I17)</f>
        <v>#REF!</v>
      </c>
      <c r="K15" s="35"/>
      <c r="L15" s="25"/>
      <c r="M15" s="25"/>
      <c r="N15" s="25"/>
      <c r="O15" s="20"/>
    </row>
    <row r="16" spans="1:15" ht="30" hidden="1" x14ac:dyDescent="0.25">
      <c r="A16" s="54" t="s">
        <v>118</v>
      </c>
      <c r="B16" s="54" t="s">
        <v>57</v>
      </c>
      <c r="C16" s="42" t="s">
        <v>46</v>
      </c>
      <c r="D16" s="39" t="s">
        <v>45</v>
      </c>
      <c r="E16" s="36" t="s">
        <v>13</v>
      </c>
      <c r="F16" s="50">
        <f>3*1.5</f>
        <v>4.5</v>
      </c>
      <c r="G16" s="38">
        <v>261.58999999999997</v>
      </c>
      <c r="H16" s="51">
        <f>G16*1.2654</f>
        <v>331.015986</v>
      </c>
      <c r="I16" s="53">
        <f>H16*F16</f>
        <v>1489.5719369999999</v>
      </c>
      <c r="J16" s="37"/>
      <c r="K16" s="34"/>
      <c r="L16" s="25"/>
      <c r="M16" s="25"/>
      <c r="N16" s="25"/>
      <c r="O16" s="20"/>
    </row>
    <row r="17" spans="1:15" hidden="1" x14ac:dyDescent="0.25">
      <c r="A17" s="54" t="s">
        <v>119</v>
      </c>
      <c r="B17" s="43" t="s">
        <v>49</v>
      </c>
      <c r="C17" s="55" t="s">
        <v>62</v>
      </c>
      <c r="D17" s="36" t="s">
        <v>47</v>
      </c>
      <c r="E17" s="36" t="s">
        <v>48</v>
      </c>
      <c r="F17" s="59">
        <v>5</v>
      </c>
      <c r="G17" s="58" t="e">
        <f>#REF!</f>
        <v>#REF!</v>
      </c>
      <c r="H17" s="51" t="e">
        <f>G17*1.2654</f>
        <v>#REF!</v>
      </c>
      <c r="I17" s="53" t="e">
        <f>H17*F17</f>
        <v>#REF!</v>
      </c>
      <c r="J17" s="37"/>
      <c r="L17" s="34" t="s">
        <v>161</v>
      </c>
      <c r="M17" s="25"/>
      <c r="N17" s="25"/>
      <c r="O17" s="20"/>
    </row>
    <row r="18" spans="1:15" x14ac:dyDescent="0.25">
      <c r="A18" s="107" t="s">
        <v>22</v>
      </c>
      <c r="B18" s="14"/>
      <c r="C18" s="44"/>
      <c r="D18" s="14" t="s">
        <v>99</v>
      </c>
      <c r="E18" s="49"/>
      <c r="F18" s="16"/>
      <c r="G18" s="16"/>
      <c r="H18" s="16"/>
      <c r="I18" s="21"/>
      <c r="J18" s="18">
        <f>SUM(I19:I22)</f>
        <v>6773.7837623399992</v>
      </c>
      <c r="K18" s="35"/>
      <c r="L18" s="25"/>
      <c r="M18" s="25"/>
      <c r="N18" s="25"/>
      <c r="O18" s="20"/>
    </row>
    <row r="19" spans="1:15" ht="30" x14ac:dyDescent="0.25">
      <c r="A19" s="90" t="s">
        <v>122</v>
      </c>
      <c r="B19" s="54" t="s">
        <v>57</v>
      </c>
      <c r="C19" s="86">
        <v>73481</v>
      </c>
      <c r="D19" s="119" t="s">
        <v>229</v>
      </c>
      <c r="E19" s="89" t="s">
        <v>14</v>
      </c>
      <c r="F19" s="88">
        <v>10.26</v>
      </c>
      <c r="G19" s="10">
        <v>30.73</v>
      </c>
      <c r="H19" s="51">
        <f t="shared" ref="H19:H22" si="0">G19*1.2654</f>
        <v>38.885742</v>
      </c>
      <c r="I19" s="53">
        <f t="shared" ref="I19:I22" si="1">H19*F19</f>
        <v>398.96771292</v>
      </c>
      <c r="J19" s="5"/>
      <c r="K19" s="92" t="s">
        <v>202</v>
      </c>
      <c r="L19" s="25"/>
      <c r="M19" s="25"/>
      <c r="N19" s="25"/>
      <c r="O19" s="20"/>
    </row>
    <row r="20" spans="1:15" ht="30" x14ac:dyDescent="0.25">
      <c r="A20" s="90" t="s">
        <v>123</v>
      </c>
      <c r="B20" s="54" t="s">
        <v>57</v>
      </c>
      <c r="C20" s="86">
        <v>5622</v>
      </c>
      <c r="D20" s="87" t="s">
        <v>801</v>
      </c>
      <c r="E20" s="89" t="s">
        <v>13</v>
      </c>
      <c r="F20" s="88">
        <v>24.13</v>
      </c>
      <c r="G20" s="10">
        <v>3.97</v>
      </c>
      <c r="H20" s="51">
        <f t="shared" si="0"/>
        <v>5.0236380000000009</v>
      </c>
      <c r="I20" s="53">
        <f t="shared" si="1"/>
        <v>121.22038494000002</v>
      </c>
      <c r="J20" s="5"/>
      <c r="K20" s="92" t="s">
        <v>202</v>
      </c>
      <c r="L20" s="25"/>
      <c r="M20" s="25"/>
      <c r="N20" s="25"/>
      <c r="O20" s="20"/>
    </row>
    <row r="21" spans="1:15" ht="30" x14ac:dyDescent="0.25">
      <c r="A21" s="90" t="s">
        <v>124</v>
      </c>
      <c r="B21" s="54" t="s">
        <v>57</v>
      </c>
      <c r="C21" s="86">
        <v>6122</v>
      </c>
      <c r="D21" s="87" t="s">
        <v>802</v>
      </c>
      <c r="E21" s="89" t="s">
        <v>14</v>
      </c>
      <c r="F21" s="88">
        <v>3.04</v>
      </c>
      <c r="G21" s="10">
        <v>372.45</v>
      </c>
      <c r="H21" s="51">
        <f t="shared" si="0"/>
        <v>471.29822999999999</v>
      </c>
      <c r="I21" s="53">
        <f t="shared" si="1"/>
        <v>1432.7466191999999</v>
      </c>
      <c r="J21" s="5"/>
      <c r="K21" s="92" t="s">
        <v>162</v>
      </c>
      <c r="L21" s="25"/>
      <c r="M21" s="25"/>
      <c r="N21" s="25"/>
      <c r="O21" s="20"/>
    </row>
    <row r="22" spans="1:15" ht="31.5" customHeight="1" x14ac:dyDescent="0.25">
      <c r="A22" s="90" t="s">
        <v>125</v>
      </c>
      <c r="B22" s="54" t="s">
        <v>57</v>
      </c>
      <c r="C22" s="86">
        <v>83519</v>
      </c>
      <c r="D22" s="87" t="s">
        <v>230</v>
      </c>
      <c r="E22" s="89" t="s">
        <v>14</v>
      </c>
      <c r="F22" s="88">
        <v>10.26</v>
      </c>
      <c r="G22" s="10">
        <v>371.32</v>
      </c>
      <c r="H22" s="51">
        <f t="shared" si="0"/>
        <v>469.86832800000002</v>
      </c>
      <c r="I22" s="53">
        <f t="shared" si="1"/>
        <v>4820.8490452799997</v>
      </c>
      <c r="J22" s="5"/>
      <c r="K22" s="92" t="s">
        <v>202</v>
      </c>
      <c r="L22" s="25"/>
      <c r="M22" s="25"/>
      <c r="N22" s="25"/>
      <c r="O22" s="20"/>
    </row>
    <row r="23" spans="1:15" ht="30" x14ac:dyDescent="0.25">
      <c r="A23" s="90" t="s">
        <v>126</v>
      </c>
      <c r="B23" s="54"/>
      <c r="C23" s="86"/>
      <c r="D23" s="87" t="s">
        <v>231</v>
      </c>
      <c r="E23" s="89" t="s">
        <v>14</v>
      </c>
      <c r="F23" s="88">
        <v>7.29</v>
      </c>
      <c r="G23" s="10"/>
      <c r="H23" s="51"/>
      <c r="I23" s="53"/>
      <c r="J23" s="5"/>
      <c r="K23" s="92" t="s">
        <v>203</v>
      </c>
      <c r="L23" s="25"/>
      <c r="M23" s="25"/>
      <c r="N23" s="25"/>
      <c r="O23" s="20"/>
    </row>
    <row r="24" spans="1:15" x14ac:dyDescent="0.25">
      <c r="A24" s="107" t="s">
        <v>42</v>
      </c>
      <c r="B24" s="14"/>
      <c r="C24" s="44"/>
      <c r="D24" s="14" t="s">
        <v>29</v>
      </c>
      <c r="E24" s="79"/>
      <c r="F24" s="103"/>
      <c r="G24" s="16"/>
      <c r="H24" s="16"/>
      <c r="I24" s="21"/>
      <c r="J24" s="18">
        <f>SUM(I25)</f>
        <v>5836.6731909600012</v>
      </c>
      <c r="K24" s="93"/>
      <c r="L24" s="25"/>
      <c r="M24" s="25"/>
      <c r="N24" s="25"/>
      <c r="O24" s="20"/>
    </row>
    <row r="25" spans="1:15" ht="75" customHeight="1" x14ac:dyDescent="0.25">
      <c r="A25" s="83" t="s">
        <v>127</v>
      </c>
      <c r="B25" s="54" t="s">
        <v>57</v>
      </c>
      <c r="C25" s="78">
        <v>87499</v>
      </c>
      <c r="D25" s="85" t="s">
        <v>232</v>
      </c>
      <c r="E25" s="83" t="s">
        <v>13</v>
      </c>
      <c r="F25" s="84">
        <v>62.18</v>
      </c>
      <c r="G25" s="11">
        <v>74.180000000000007</v>
      </c>
      <c r="H25" s="51">
        <f t="shared" ref="H25" si="2">G25*1.2654</f>
        <v>93.867372000000017</v>
      </c>
      <c r="I25" s="53">
        <f t="shared" ref="I25" si="3">H25*F25</f>
        <v>5836.6731909600012</v>
      </c>
      <c r="J25" s="6"/>
      <c r="K25" s="92" t="s">
        <v>204</v>
      </c>
      <c r="L25" s="25"/>
      <c r="M25" s="25"/>
      <c r="N25" s="25"/>
      <c r="O25" s="20"/>
    </row>
    <row r="26" spans="1:15" x14ac:dyDescent="0.25">
      <c r="A26" s="107" t="s">
        <v>50</v>
      </c>
      <c r="B26" s="14"/>
      <c r="C26" s="44"/>
      <c r="D26" s="14" t="s">
        <v>18</v>
      </c>
      <c r="E26" s="79"/>
      <c r="F26" s="104"/>
      <c r="G26" s="16"/>
      <c r="H26" s="16"/>
      <c r="I26" s="16"/>
      <c r="J26" s="18">
        <f>SUM(I29:I30)</f>
        <v>3600.57017232</v>
      </c>
      <c r="K26" s="93"/>
      <c r="L26" s="25"/>
      <c r="M26" s="25"/>
      <c r="N26" s="25"/>
      <c r="O26" s="20"/>
    </row>
    <row r="27" spans="1:15" ht="62.25" customHeight="1" x14ac:dyDescent="0.25">
      <c r="A27" s="54" t="s">
        <v>128</v>
      </c>
      <c r="B27" s="14"/>
      <c r="C27" s="44"/>
      <c r="D27" s="4" t="s">
        <v>233</v>
      </c>
      <c r="E27" s="54" t="s">
        <v>13</v>
      </c>
      <c r="F27" s="105">
        <v>54.58</v>
      </c>
      <c r="G27" s="16"/>
      <c r="H27" s="16"/>
      <c r="I27" s="16"/>
      <c r="J27" s="18"/>
      <c r="K27" s="94" t="s">
        <v>215</v>
      </c>
      <c r="L27" s="25"/>
      <c r="M27" s="25"/>
      <c r="N27" s="25"/>
      <c r="O27" s="20"/>
    </row>
    <row r="28" spans="1:15" ht="77.25" customHeight="1" x14ac:dyDescent="0.25">
      <c r="A28" s="54" t="s">
        <v>129</v>
      </c>
      <c r="B28" s="14"/>
      <c r="C28" s="44"/>
      <c r="D28" s="4" t="s">
        <v>234</v>
      </c>
      <c r="E28" s="54" t="s">
        <v>13</v>
      </c>
      <c r="F28" s="105">
        <v>13.54</v>
      </c>
      <c r="G28" s="16"/>
      <c r="H28" s="16"/>
      <c r="I28" s="16"/>
      <c r="J28" s="18"/>
      <c r="K28" s="94" t="s">
        <v>205</v>
      </c>
      <c r="L28" s="25"/>
      <c r="M28" s="25"/>
      <c r="N28" s="25"/>
      <c r="O28" s="20"/>
    </row>
    <row r="29" spans="1:15" ht="75" customHeight="1" x14ac:dyDescent="0.25">
      <c r="A29" s="54" t="s">
        <v>130</v>
      </c>
      <c r="B29" s="54" t="s">
        <v>57</v>
      </c>
      <c r="C29" s="45">
        <v>87550</v>
      </c>
      <c r="D29" s="4" t="s">
        <v>235</v>
      </c>
      <c r="E29" s="54" t="s">
        <v>13</v>
      </c>
      <c r="F29" s="88">
        <v>41.04</v>
      </c>
      <c r="G29" s="33">
        <v>13.27</v>
      </c>
      <c r="H29" s="51">
        <f t="shared" ref="H29:H30" si="4">G29*1.2654</f>
        <v>16.791858000000001</v>
      </c>
      <c r="I29" s="53">
        <f t="shared" ref="I29:I30" si="5">H29*F29</f>
        <v>689.13785232000009</v>
      </c>
      <c r="J29" s="2"/>
      <c r="K29" s="92" t="s">
        <v>163</v>
      </c>
      <c r="L29" s="25"/>
      <c r="M29" s="25"/>
      <c r="N29" s="25"/>
      <c r="O29" s="20"/>
    </row>
    <row r="30" spans="1:15" ht="62.25" customHeight="1" x14ac:dyDescent="0.25">
      <c r="A30" s="54" t="s">
        <v>216</v>
      </c>
      <c r="B30" s="54" t="s">
        <v>58</v>
      </c>
      <c r="C30" s="57" t="s">
        <v>158</v>
      </c>
      <c r="D30" s="4" t="s">
        <v>236</v>
      </c>
      <c r="E30" s="54" t="s">
        <v>13</v>
      </c>
      <c r="F30" s="88">
        <v>40</v>
      </c>
      <c r="G30" s="33">
        <v>57.52</v>
      </c>
      <c r="H30" s="51">
        <f t="shared" si="4"/>
        <v>72.785808000000003</v>
      </c>
      <c r="I30" s="53">
        <f t="shared" si="5"/>
        <v>2911.4323199999999</v>
      </c>
      <c r="J30" s="2"/>
      <c r="K30" s="95" t="s">
        <v>164</v>
      </c>
      <c r="L30" s="34" t="s">
        <v>157</v>
      </c>
      <c r="M30" s="25"/>
      <c r="N30" s="25"/>
      <c r="O30" s="20"/>
    </row>
    <row r="31" spans="1:15" x14ac:dyDescent="0.25">
      <c r="A31" s="107" t="s">
        <v>51</v>
      </c>
      <c r="B31" s="14"/>
      <c r="C31" s="44"/>
      <c r="D31" s="14" t="s">
        <v>32</v>
      </c>
      <c r="E31" s="79"/>
      <c r="F31" s="103"/>
      <c r="G31" s="16"/>
      <c r="H31" s="16"/>
      <c r="I31" s="16"/>
      <c r="J31" s="18">
        <f>SUM(I32:I32)</f>
        <v>356.23540800000001</v>
      </c>
      <c r="K31" s="93"/>
      <c r="L31" s="25"/>
      <c r="M31" s="25"/>
      <c r="N31" s="25"/>
      <c r="O31" s="20"/>
    </row>
    <row r="32" spans="1:15" ht="51" customHeight="1" x14ac:dyDescent="0.25">
      <c r="A32" s="54" t="s">
        <v>131</v>
      </c>
      <c r="B32" s="8" t="s">
        <v>58</v>
      </c>
      <c r="C32" s="45" t="s">
        <v>33</v>
      </c>
      <c r="D32" s="81" t="s">
        <v>237</v>
      </c>
      <c r="E32" s="54" t="s">
        <v>13</v>
      </c>
      <c r="F32" s="88">
        <v>7.82</v>
      </c>
      <c r="G32" s="9">
        <v>36</v>
      </c>
      <c r="H32" s="51">
        <f t="shared" ref="H32" si="6">G32*1.2654</f>
        <v>45.554400000000001</v>
      </c>
      <c r="I32" s="53">
        <f t="shared" ref="I32" si="7">H32*F32</f>
        <v>356.23540800000001</v>
      </c>
      <c r="J32" s="2"/>
      <c r="K32" s="96" t="s">
        <v>165</v>
      </c>
      <c r="L32" s="25"/>
      <c r="M32" s="25"/>
      <c r="N32" s="25"/>
      <c r="O32" s="20"/>
    </row>
    <row r="33" spans="1:15" x14ac:dyDescent="0.25">
      <c r="A33" s="107" t="s">
        <v>52</v>
      </c>
      <c r="B33" s="14"/>
      <c r="C33" s="44"/>
      <c r="D33" s="14" t="s">
        <v>23</v>
      </c>
      <c r="E33" s="79"/>
      <c r="F33" s="103"/>
      <c r="G33" s="16"/>
      <c r="H33" s="16"/>
      <c r="I33" s="16"/>
      <c r="J33" s="18">
        <f>SUM(I34:I37)</f>
        <v>1304.6314492800002</v>
      </c>
      <c r="K33" s="93"/>
      <c r="L33" s="25"/>
      <c r="M33" s="25"/>
      <c r="N33" s="25"/>
      <c r="O33" s="20"/>
    </row>
    <row r="34" spans="1:15" ht="30" x14ac:dyDescent="0.25">
      <c r="A34" s="54" t="s">
        <v>132</v>
      </c>
      <c r="B34" s="54" t="s">
        <v>57</v>
      </c>
      <c r="C34" s="45" t="s">
        <v>25</v>
      </c>
      <c r="D34" s="3" t="s">
        <v>24</v>
      </c>
      <c r="E34" s="54" t="s">
        <v>15</v>
      </c>
      <c r="F34" s="88">
        <v>2</v>
      </c>
      <c r="G34" s="33">
        <v>46.48</v>
      </c>
      <c r="H34" s="51">
        <f t="shared" ref="H34:H37" si="8">G34*1.2654</f>
        <v>58.815792000000002</v>
      </c>
      <c r="I34" s="53">
        <f t="shared" ref="I34:I37" si="9">H34*F34</f>
        <v>117.631584</v>
      </c>
      <c r="J34" s="2"/>
      <c r="K34" s="96" t="s">
        <v>166</v>
      </c>
      <c r="L34" s="25"/>
      <c r="M34" s="25"/>
      <c r="N34" s="25"/>
      <c r="O34" s="20"/>
    </row>
    <row r="35" spans="1:15" ht="63" customHeight="1" x14ac:dyDescent="0.25">
      <c r="A35" s="54" t="s">
        <v>133</v>
      </c>
      <c r="B35" s="54" t="s">
        <v>57</v>
      </c>
      <c r="C35" s="45">
        <v>94559</v>
      </c>
      <c r="D35" s="81" t="s">
        <v>238</v>
      </c>
      <c r="E35" s="54" t="s">
        <v>13</v>
      </c>
      <c r="F35" s="88">
        <v>0.64</v>
      </c>
      <c r="G35" s="33">
        <v>333.47</v>
      </c>
      <c r="H35" s="51">
        <f t="shared" si="8"/>
        <v>421.97293800000006</v>
      </c>
      <c r="I35" s="53">
        <f t="shared" si="9"/>
        <v>270.06268032000003</v>
      </c>
      <c r="J35" s="2"/>
      <c r="K35" s="96" t="s">
        <v>167</v>
      </c>
      <c r="L35" s="25"/>
      <c r="M35" s="25"/>
      <c r="N35" s="25"/>
      <c r="O35" s="20"/>
    </row>
    <row r="36" spans="1:15" ht="30" x14ac:dyDescent="0.25">
      <c r="A36" s="54" t="s">
        <v>278</v>
      </c>
      <c r="B36" s="54" t="s">
        <v>57</v>
      </c>
      <c r="C36" s="45">
        <v>72117</v>
      </c>
      <c r="D36" s="81" t="s">
        <v>803</v>
      </c>
      <c r="E36" s="54" t="s">
        <v>13</v>
      </c>
      <c r="F36" s="88">
        <v>0.45</v>
      </c>
      <c r="G36" s="33">
        <v>114.4</v>
      </c>
      <c r="H36" s="51">
        <f t="shared" si="8"/>
        <v>144.76176000000001</v>
      </c>
      <c r="I36" s="53">
        <f t="shared" si="9"/>
        <v>65.142792</v>
      </c>
      <c r="J36" s="2"/>
      <c r="K36" s="96" t="s">
        <v>168</v>
      </c>
      <c r="L36" s="25"/>
      <c r="M36" s="25"/>
      <c r="N36" s="25"/>
      <c r="O36" s="20"/>
    </row>
    <row r="37" spans="1:15" x14ac:dyDescent="0.25">
      <c r="A37" s="54" t="s">
        <v>279</v>
      </c>
      <c r="B37" s="8" t="s">
        <v>58</v>
      </c>
      <c r="C37" s="45" t="s">
        <v>43</v>
      </c>
      <c r="D37" s="3" t="s">
        <v>210</v>
      </c>
      <c r="E37" s="54" t="s">
        <v>13</v>
      </c>
      <c r="F37" s="88">
        <v>3.78</v>
      </c>
      <c r="G37" s="9">
        <v>178.08</v>
      </c>
      <c r="H37" s="51">
        <f t="shared" si="8"/>
        <v>225.34243200000003</v>
      </c>
      <c r="I37" s="53">
        <f t="shared" si="9"/>
        <v>851.7943929600001</v>
      </c>
      <c r="J37" s="2"/>
      <c r="K37" s="97" t="s">
        <v>169</v>
      </c>
      <c r="L37" s="34" t="s">
        <v>120</v>
      </c>
      <c r="M37" s="25"/>
      <c r="N37" s="25"/>
      <c r="O37" s="20"/>
    </row>
    <row r="38" spans="1:15" x14ac:dyDescent="0.25">
      <c r="A38" s="107" t="s">
        <v>53</v>
      </c>
      <c r="B38" s="14"/>
      <c r="C38" s="44"/>
      <c r="D38" s="14" t="s">
        <v>34</v>
      </c>
      <c r="E38" s="79"/>
      <c r="F38" s="103"/>
      <c r="G38" s="22"/>
      <c r="H38" s="22"/>
      <c r="I38" s="23"/>
      <c r="J38" s="30">
        <f>SUM(I39)</f>
        <v>226.27781568</v>
      </c>
      <c r="K38" s="93"/>
      <c r="L38" s="25"/>
      <c r="M38" s="25"/>
    </row>
    <row r="39" spans="1:15" ht="60" x14ac:dyDescent="0.25">
      <c r="A39" s="54" t="s">
        <v>134</v>
      </c>
      <c r="B39" s="54" t="s">
        <v>57</v>
      </c>
      <c r="C39" s="46">
        <v>6067</v>
      </c>
      <c r="D39" s="3" t="s">
        <v>804</v>
      </c>
      <c r="E39" s="90" t="s">
        <v>13</v>
      </c>
      <c r="F39" s="88">
        <v>6.72</v>
      </c>
      <c r="G39" s="12">
        <v>26.61</v>
      </c>
      <c r="H39" s="51">
        <f t="shared" ref="H39" si="10">G39*1.2654</f>
        <v>33.672294000000001</v>
      </c>
      <c r="I39" s="53">
        <f t="shared" ref="I39" si="11">H39*F39</f>
        <v>226.27781568</v>
      </c>
      <c r="J39" s="1"/>
      <c r="K39" s="98" t="s">
        <v>224</v>
      </c>
      <c r="L39" s="25"/>
      <c r="M39" s="25"/>
    </row>
    <row r="40" spans="1:15" x14ac:dyDescent="0.25">
      <c r="A40" s="54" t="s">
        <v>135</v>
      </c>
      <c r="B40" s="54"/>
      <c r="C40" s="46"/>
      <c r="D40" s="3" t="s">
        <v>206</v>
      </c>
      <c r="E40" s="90" t="s">
        <v>13</v>
      </c>
      <c r="F40" s="106">
        <v>3.2</v>
      </c>
      <c r="G40" s="12"/>
      <c r="H40" s="51"/>
      <c r="I40" s="53"/>
      <c r="J40" s="1"/>
      <c r="K40" s="99" t="s">
        <v>207</v>
      </c>
      <c r="L40" s="25"/>
      <c r="M40" s="25"/>
    </row>
    <row r="41" spans="1:15" x14ac:dyDescent="0.25">
      <c r="A41" s="107" t="s">
        <v>54</v>
      </c>
      <c r="B41" s="14"/>
      <c r="C41" s="44"/>
      <c r="D41" s="14" t="s">
        <v>26</v>
      </c>
      <c r="E41" s="79"/>
      <c r="F41" s="103"/>
      <c r="G41" s="16"/>
      <c r="H41" s="16"/>
      <c r="I41" s="16"/>
      <c r="J41" s="31">
        <f>SUM(I42:I62)</f>
        <v>5149.8489960000006</v>
      </c>
      <c r="K41" s="93"/>
      <c r="L41" s="25"/>
      <c r="M41" s="25"/>
    </row>
    <row r="42" spans="1:15" ht="45" x14ac:dyDescent="0.25">
      <c r="A42" s="54" t="s">
        <v>136</v>
      </c>
      <c r="B42" s="54" t="s">
        <v>58</v>
      </c>
      <c r="C42" s="56" t="s">
        <v>111</v>
      </c>
      <c r="D42" s="81" t="s">
        <v>243</v>
      </c>
      <c r="E42" s="54" t="s">
        <v>15</v>
      </c>
      <c r="F42" s="88">
        <v>2</v>
      </c>
      <c r="G42" s="33">
        <v>729.08</v>
      </c>
      <c r="H42" s="51">
        <f t="shared" ref="H42:H62" si="12">G42*1.2654</f>
        <v>922.57783200000006</v>
      </c>
      <c r="I42" s="53">
        <f t="shared" ref="I42:I62" si="13">H42*F42</f>
        <v>1845.1556640000001</v>
      </c>
      <c r="J42" s="2"/>
      <c r="K42" s="240">
        <v>2</v>
      </c>
      <c r="L42" s="25"/>
      <c r="M42" s="25"/>
      <c r="N42" s="25"/>
      <c r="O42" s="20"/>
    </row>
    <row r="43" spans="1:15" ht="75" x14ac:dyDescent="0.25">
      <c r="A43" s="54" t="s">
        <v>137</v>
      </c>
      <c r="B43" s="8" t="s">
        <v>58</v>
      </c>
      <c r="C43" s="7" t="s">
        <v>110</v>
      </c>
      <c r="D43" s="81" t="s">
        <v>244</v>
      </c>
      <c r="E43" s="54" t="s">
        <v>15</v>
      </c>
      <c r="F43" s="88">
        <v>2</v>
      </c>
      <c r="G43" s="33">
        <v>294.95999999999998</v>
      </c>
      <c r="H43" s="51">
        <f t="shared" si="12"/>
        <v>373.24238400000002</v>
      </c>
      <c r="I43" s="53">
        <f t="shared" si="13"/>
        <v>746.48476800000003</v>
      </c>
      <c r="J43" s="1"/>
      <c r="K43" s="240">
        <v>2</v>
      </c>
      <c r="L43" s="25"/>
      <c r="M43" s="25"/>
      <c r="N43" s="25"/>
      <c r="O43" s="20"/>
    </row>
    <row r="44" spans="1:15" ht="60" x14ac:dyDescent="0.25">
      <c r="A44" s="54" t="s">
        <v>138</v>
      </c>
      <c r="B44" s="8" t="s">
        <v>57</v>
      </c>
      <c r="C44" s="7">
        <v>94495</v>
      </c>
      <c r="D44" s="81" t="s">
        <v>245</v>
      </c>
      <c r="E44" s="54" t="s">
        <v>114</v>
      </c>
      <c r="F44" s="88">
        <v>2</v>
      </c>
      <c r="G44" s="33">
        <v>49.82</v>
      </c>
      <c r="H44" s="51">
        <f t="shared" si="12"/>
        <v>63.042228000000001</v>
      </c>
      <c r="I44" s="53">
        <f t="shared" si="13"/>
        <v>126.084456</v>
      </c>
      <c r="J44" s="1"/>
      <c r="K44" s="240">
        <v>2</v>
      </c>
      <c r="L44" s="25"/>
      <c r="M44" s="25"/>
      <c r="N44" s="25"/>
      <c r="O44" s="20"/>
    </row>
    <row r="45" spans="1:15" ht="30" x14ac:dyDescent="0.25">
      <c r="A45" s="54" t="s">
        <v>139</v>
      </c>
      <c r="B45" s="8" t="s">
        <v>57</v>
      </c>
      <c r="C45" s="7">
        <v>89355</v>
      </c>
      <c r="D45" s="81" t="s">
        <v>246</v>
      </c>
      <c r="E45" s="54" t="s">
        <v>31</v>
      </c>
      <c r="F45" s="88">
        <v>8</v>
      </c>
      <c r="G45" s="33">
        <v>10.65</v>
      </c>
      <c r="H45" s="51">
        <f t="shared" si="12"/>
        <v>13.476510000000001</v>
      </c>
      <c r="I45" s="53">
        <f t="shared" si="13"/>
        <v>107.81208000000001</v>
      </c>
      <c r="J45" s="1"/>
      <c r="K45" s="240">
        <v>8</v>
      </c>
      <c r="L45" s="25"/>
      <c r="M45" s="25"/>
      <c r="N45" s="25"/>
      <c r="O45" s="20"/>
    </row>
    <row r="46" spans="1:15" ht="30" x14ac:dyDescent="0.25">
      <c r="A46" s="54" t="s">
        <v>140</v>
      </c>
      <c r="B46" s="8" t="s">
        <v>57</v>
      </c>
      <c r="C46" s="7">
        <v>89356</v>
      </c>
      <c r="D46" s="81" t="s">
        <v>247</v>
      </c>
      <c r="E46" s="54" t="s">
        <v>31</v>
      </c>
      <c r="F46" s="88">
        <v>8</v>
      </c>
      <c r="G46" s="33">
        <v>12.63</v>
      </c>
      <c r="H46" s="51">
        <f t="shared" si="12"/>
        <v>15.982002000000001</v>
      </c>
      <c r="I46" s="53">
        <f t="shared" si="13"/>
        <v>127.85601600000001</v>
      </c>
      <c r="J46" s="1"/>
      <c r="K46" s="240">
        <v>8</v>
      </c>
      <c r="L46" s="25"/>
      <c r="M46" s="25"/>
      <c r="N46" s="25"/>
      <c r="O46" s="20"/>
    </row>
    <row r="47" spans="1:15" ht="30" x14ac:dyDescent="0.25">
      <c r="A47" s="54" t="s">
        <v>141</v>
      </c>
      <c r="B47" s="8" t="s">
        <v>57</v>
      </c>
      <c r="C47" s="7">
        <v>89357</v>
      </c>
      <c r="D47" s="81" t="s">
        <v>248</v>
      </c>
      <c r="E47" s="54" t="s">
        <v>31</v>
      </c>
      <c r="F47" s="88">
        <v>12</v>
      </c>
      <c r="G47" s="33">
        <v>17.34</v>
      </c>
      <c r="H47" s="51">
        <f t="shared" si="12"/>
        <v>21.942036000000002</v>
      </c>
      <c r="I47" s="53">
        <f t="shared" si="13"/>
        <v>263.30443200000002</v>
      </c>
      <c r="J47" s="1"/>
      <c r="K47" s="240">
        <v>12</v>
      </c>
      <c r="L47" s="25"/>
      <c r="M47" s="25"/>
      <c r="N47" s="25"/>
      <c r="O47" s="20"/>
    </row>
    <row r="48" spans="1:15" ht="45" x14ac:dyDescent="0.25">
      <c r="A48" s="54" t="s">
        <v>142</v>
      </c>
      <c r="B48" s="8" t="s">
        <v>57</v>
      </c>
      <c r="C48" s="7">
        <v>89358</v>
      </c>
      <c r="D48" s="81" t="s">
        <v>249</v>
      </c>
      <c r="E48" s="54" t="s">
        <v>114</v>
      </c>
      <c r="F48" s="88">
        <v>8</v>
      </c>
      <c r="G48" s="33">
        <v>4.3600000000000003</v>
      </c>
      <c r="H48" s="51">
        <f t="shared" si="12"/>
        <v>5.5171440000000009</v>
      </c>
      <c r="I48" s="53">
        <f t="shared" si="13"/>
        <v>44.137152000000007</v>
      </c>
      <c r="J48" s="1"/>
      <c r="K48" s="240">
        <v>8</v>
      </c>
      <c r="L48" s="25"/>
      <c r="M48" s="25"/>
      <c r="N48" s="25"/>
      <c r="O48" s="20"/>
    </row>
    <row r="49" spans="1:16" ht="45" x14ac:dyDescent="0.25">
      <c r="A49" s="54" t="s">
        <v>143</v>
      </c>
      <c r="B49" s="8" t="s">
        <v>57</v>
      </c>
      <c r="C49" s="7">
        <v>89362</v>
      </c>
      <c r="D49" s="81" t="s">
        <v>250</v>
      </c>
      <c r="E49" s="54" t="s">
        <v>114</v>
      </c>
      <c r="F49" s="88">
        <v>8</v>
      </c>
      <c r="G49" s="33">
        <v>5.21</v>
      </c>
      <c r="H49" s="51">
        <f t="shared" si="12"/>
        <v>6.5927340000000001</v>
      </c>
      <c r="I49" s="53">
        <f t="shared" si="13"/>
        <v>52.741872000000001</v>
      </c>
      <c r="J49" s="1"/>
      <c r="K49" s="240">
        <v>8</v>
      </c>
      <c r="L49" s="25"/>
      <c r="M49" s="25"/>
      <c r="N49" s="25"/>
      <c r="O49" s="20"/>
    </row>
    <row r="50" spans="1:16" ht="45" x14ac:dyDescent="0.25">
      <c r="A50" s="54" t="s">
        <v>144</v>
      </c>
      <c r="B50" s="8" t="s">
        <v>57</v>
      </c>
      <c r="C50" s="7">
        <v>89367</v>
      </c>
      <c r="D50" s="81" t="s">
        <v>251</v>
      </c>
      <c r="E50" s="54" t="s">
        <v>114</v>
      </c>
      <c r="F50" s="88">
        <v>8</v>
      </c>
      <c r="G50" s="33">
        <v>6.96</v>
      </c>
      <c r="H50" s="51">
        <f t="shared" si="12"/>
        <v>8.8071840000000012</v>
      </c>
      <c r="I50" s="53">
        <f t="shared" si="13"/>
        <v>70.45747200000001</v>
      </c>
      <c r="J50" s="1"/>
      <c r="K50" s="240">
        <v>8</v>
      </c>
      <c r="L50" s="25"/>
      <c r="M50" s="25"/>
      <c r="N50" s="25"/>
      <c r="O50" s="20"/>
    </row>
    <row r="51" spans="1:16" ht="45" x14ac:dyDescent="0.25">
      <c r="A51" s="54" t="s">
        <v>145</v>
      </c>
      <c r="B51" s="8" t="s">
        <v>57</v>
      </c>
      <c r="C51" s="7">
        <v>89412</v>
      </c>
      <c r="D51" s="81" t="s">
        <v>252</v>
      </c>
      <c r="E51" s="54" t="s">
        <v>114</v>
      </c>
      <c r="F51" s="88">
        <v>4</v>
      </c>
      <c r="G51" s="33">
        <v>4.91</v>
      </c>
      <c r="H51" s="51">
        <f t="shared" si="12"/>
        <v>6.2131140000000009</v>
      </c>
      <c r="I51" s="53">
        <f t="shared" si="13"/>
        <v>24.852456000000004</v>
      </c>
      <c r="J51" s="1"/>
      <c r="K51" s="240">
        <v>4</v>
      </c>
      <c r="L51" s="25"/>
      <c r="M51" s="25"/>
      <c r="N51" s="25"/>
      <c r="O51" s="20"/>
    </row>
    <row r="52" spans="1:16" x14ac:dyDescent="0.25">
      <c r="A52" s="54" t="s">
        <v>146</v>
      </c>
      <c r="B52" s="8" t="s">
        <v>58</v>
      </c>
      <c r="C52" s="7" t="s">
        <v>115</v>
      </c>
      <c r="D52" s="81" t="s">
        <v>253</v>
      </c>
      <c r="E52" s="54" t="s">
        <v>114</v>
      </c>
      <c r="F52" s="88">
        <v>4</v>
      </c>
      <c r="G52" s="33">
        <v>9.1300000000000008</v>
      </c>
      <c r="H52" s="51">
        <f t="shared" si="12"/>
        <v>11.553102000000001</v>
      </c>
      <c r="I52" s="53">
        <f t="shared" si="13"/>
        <v>46.212408000000003</v>
      </c>
      <c r="J52" s="1"/>
      <c r="K52" s="240">
        <v>4</v>
      </c>
      <c r="L52" s="25"/>
      <c r="M52" s="25"/>
      <c r="N52" s="25"/>
      <c r="O52" s="20"/>
    </row>
    <row r="53" spans="1:16" ht="45" x14ac:dyDescent="0.25">
      <c r="A53" s="54" t="s">
        <v>147</v>
      </c>
      <c r="B53" s="8" t="s">
        <v>57</v>
      </c>
      <c r="C53" s="7">
        <v>89438</v>
      </c>
      <c r="D53" s="81" t="s">
        <v>254</v>
      </c>
      <c r="E53" s="54" t="s">
        <v>114</v>
      </c>
      <c r="F53" s="88">
        <v>8</v>
      </c>
      <c r="G53" s="33">
        <v>4.13</v>
      </c>
      <c r="H53" s="51">
        <f t="shared" si="12"/>
        <v>5.226102</v>
      </c>
      <c r="I53" s="53">
        <f t="shared" si="13"/>
        <v>41.808816</v>
      </c>
      <c r="J53" s="1"/>
      <c r="K53" s="240">
        <v>8</v>
      </c>
      <c r="L53" s="25"/>
      <c r="M53" s="25"/>
      <c r="N53" s="25"/>
      <c r="O53" s="20"/>
    </row>
    <row r="54" spans="1:16" ht="45" x14ac:dyDescent="0.25">
      <c r="A54" s="54" t="s">
        <v>148</v>
      </c>
      <c r="B54" s="8" t="s">
        <v>57</v>
      </c>
      <c r="C54" s="7">
        <v>89440</v>
      </c>
      <c r="D54" s="81" t="s">
        <v>255</v>
      </c>
      <c r="E54" s="54" t="s">
        <v>114</v>
      </c>
      <c r="F54" s="88">
        <v>8</v>
      </c>
      <c r="G54" s="33">
        <v>5.01</v>
      </c>
      <c r="H54" s="51">
        <f t="shared" si="12"/>
        <v>6.3396540000000003</v>
      </c>
      <c r="I54" s="53">
        <f t="shared" si="13"/>
        <v>50.717232000000003</v>
      </c>
      <c r="J54" s="1"/>
      <c r="K54" s="240">
        <v>8</v>
      </c>
      <c r="L54" s="25"/>
      <c r="M54" s="25"/>
      <c r="N54" s="25"/>
      <c r="O54" s="20"/>
    </row>
    <row r="55" spans="1:16" ht="45" x14ac:dyDescent="0.25">
      <c r="A55" s="54" t="s">
        <v>149</v>
      </c>
      <c r="B55" s="8" t="s">
        <v>57</v>
      </c>
      <c r="C55" s="7">
        <v>89443</v>
      </c>
      <c r="D55" s="81" t="s">
        <v>256</v>
      </c>
      <c r="E55" s="54" t="s">
        <v>114</v>
      </c>
      <c r="F55" s="88">
        <v>6</v>
      </c>
      <c r="G55" s="33">
        <v>7.13</v>
      </c>
      <c r="H55" s="51">
        <f t="shared" si="12"/>
        <v>9.0223019999999998</v>
      </c>
      <c r="I55" s="53">
        <f t="shared" si="13"/>
        <v>54.133811999999999</v>
      </c>
      <c r="J55" s="1"/>
      <c r="K55" s="240">
        <v>6</v>
      </c>
      <c r="L55" s="25"/>
      <c r="M55" s="25"/>
      <c r="N55" s="25"/>
      <c r="O55" s="20"/>
    </row>
    <row r="56" spans="1:16" ht="45" x14ac:dyDescent="0.25">
      <c r="A56" s="54" t="s">
        <v>150</v>
      </c>
      <c r="B56" s="8" t="s">
        <v>57</v>
      </c>
      <c r="C56" s="7">
        <v>89712</v>
      </c>
      <c r="D56" s="81" t="s">
        <v>257</v>
      </c>
      <c r="E56" s="54" t="s">
        <v>31</v>
      </c>
      <c r="F56" s="88">
        <v>18</v>
      </c>
      <c r="G56" s="9">
        <v>17.3</v>
      </c>
      <c r="H56" s="51">
        <f t="shared" si="12"/>
        <v>21.891420000000004</v>
      </c>
      <c r="I56" s="53">
        <f t="shared" si="13"/>
        <v>394.04556000000008</v>
      </c>
      <c r="J56" s="1"/>
      <c r="K56" s="240">
        <v>18</v>
      </c>
      <c r="L56" s="25"/>
      <c r="M56" s="25"/>
      <c r="N56" s="25"/>
      <c r="O56" s="20"/>
    </row>
    <row r="57" spans="1:16" ht="45" x14ac:dyDescent="0.25">
      <c r="A57" s="54" t="s">
        <v>151</v>
      </c>
      <c r="B57" s="8" t="s">
        <v>57</v>
      </c>
      <c r="C57" s="7">
        <v>89716</v>
      </c>
      <c r="D57" s="81" t="s">
        <v>258</v>
      </c>
      <c r="E57" s="54" t="s">
        <v>31</v>
      </c>
      <c r="F57" s="88">
        <v>16</v>
      </c>
      <c r="G57" s="33">
        <v>32.96</v>
      </c>
      <c r="H57" s="51">
        <f t="shared" si="12"/>
        <v>41.707584000000004</v>
      </c>
      <c r="I57" s="53">
        <f t="shared" si="13"/>
        <v>667.32134400000007</v>
      </c>
      <c r="J57" s="1"/>
      <c r="K57" s="240">
        <v>16</v>
      </c>
      <c r="L57" s="25"/>
      <c r="M57" s="25"/>
      <c r="N57" s="25"/>
      <c r="O57" s="20"/>
    </row>
    <row r="58" spans="1:16" ht="45" x14ac:dyDescent="0.25">
      <c r="A58" s="54" t="s">
        <v>152</v>
      </c>
      <c r="B58" s="8" t="s">
        <v>57</v>
      </c>
      <c r="C58" s="7">
        <v>89731</v>
      </c>
      <c r="D58" s="81" t="s">
        <v>259</v>
      </c>
      <c r="E58" s="54" t="s">
        <v>114</v>
      </c>
      <c r="F58" s="88">
        <v>4</v>
      </c>
      <c r="G58" s="33">
        <v>6.2</v>
      </c>
      <c r="H58" s="51">
        <f t="shared" si="12"/>
        <v>7.8454800000000011</v>
      </c>
      <c r="I58" s="53">
        <f t="shared" si="13"/>
        <v>31.381920000000004</v>
      </c>
      <c r="J58" s="1"/>
      <c r="K58" s="240">
        <v>4</v>
      </c>
      <c r="L58" s="25"/>
      <c r="M58" s="25"/>
      <c r="N58" s="25"/>
      <c r="O58" s="20"/>
    </row>
    <row r="59" spans="1:16" ht="45" x14ac:dyDescent="0.25">
      <c r="A59" s="54" t="s">
        <v>153</v>
      </c>
      <c r="B59" s="8" t="s">
        <v>57</v>
      </c>
      <c r="C59" s="7">
        <v>89809</v>
      </c>
      <c r="D59" s="81" t="s">
        <v>260</v>
      </c>
      <c r="E59" s="54" t="s">
        <v>114</v>
      </c>
      <c r="F59" s="88">
        <v>8</v>
      </c>
      <c r="G59" s="33">
        <v>10.4</v>
      </c>
      <c r="H59" s="51">
        <f t="shared" si="12"/>
        <v>13.160160000000001</v>
      </c>
      <c r="I59" s="53">
        <f t="shared" si="13"/>
        <v>105.28128000000001</v>
      </c>
      <c r="J59" s="1"/>
      <c r="K59" s="240">
        <v>8</v>
      </c>
      <c r="L59" s="25"/>
      <c r="M59" s="25"/>
      <c r="N59" s="25"/>
      <c r="O59" s="20"/>
    </row>
    <row r="60" spans="1:16" ht="45" x14ac:dyDescent="0.25">
      <c r="A60" s="54" t="s">
        <v>154</v>
      </c>
      <c r="B60" s="8" t="s">
        <v>57</v>
      </c>
      <c r="C60" s="7">
        <v>89796</v>
      </c>
      <c r="D60" s="81" t="s">
        <v>261</v>
      </c>
      <c r="E60" s="54" t="s">
        <v>114</v>
      </c>
      <c r="F60" s="88">
        <v>4</v>
      </c>
      <c r="G60" s="33">
        <v>22.78</v>
      </c>
      <c r="H60" s="51">
        <f t="shared" si="12"/>
        <v>28.825812000000003</v>
      </c>
      <c r="I60" s="53">
        <f t="shared" si="13"/>
        <v>115.30324800000001</v>
      </c>
      <c r="J60" s="1"/>
      <c r="K60" s="240">
        <v>4</v>
      </c>
      <c r="L60" s="25"/>
      <c r="M60" s="25"/>
      <c r="N60" s="25"/>
      <c r="O60" s="20"/>
    </row>
    <row r="61" spans="1:16" x14ac:dyDescent="0.25">
      <c r="A61" s="54" t="s">
        <v>155</v>
      </c>
      <c r="B61" s="8" t="s">
        <v>58</v>
      </c>
      <c r="C61" s="7" t="s">
        <v>116</v>
      </c>
      <c r="D61" s="81" t="s">
        <v>220</v>
      </c>
      <c r="E61" s="54" t="s">
        <v>114</v>
      </c>
      <c r="F61" s="88">
        <v>4</v>
      </c>
      <c r="G61" s="33">
        <v>25.06</v>
      </c>
      <c r="H61" s="51">
        <f t="shared" si="12"/>
        <v>31.710924000000002</v>
      </c>
      <c r="I61" s="53">
        <f t="shared" si="13"/>
        <v>126.84369600000001</v>
      </c>
      <c r="J61" s="1"/>
      <c r="K61" s="240">
        <v>4</v>
      </c>
      <c r="L61" s="25"/>
      <c r="M61" s="25"/>
      <c r="N61" s="25"/>
      <c r="O61" s="20"/>
    </row>
    <row r="62" spans="1:16" ht="45" x14ac:dyDescent="0.25">
      <c r="A62" s="54" t="s">
        <v>156</v>
      </c>
      <c r="B62" s="8" t="s">
        <v>57</v>
      </c>
      <c r="C62" s="7">
        <v>89778</v>
      </c>
      <c r="D62" s="81" t="s">
        <v>262</v>
      </c>
      <c r="E62" s="54" t="s">
        <v>114</v>
      </c>
      <c r="F62" s="88">
        <v>8</v>
      </c>
      <c r="G62" s="33">
        <v>10.66</v>
      </c>
      <c r="H62" s="51">
        <f t="shared" si="12"/>
        <v>13.489164000000001</v>
      </c>
      <c r="I62" s="53">
        <f t="shared" si="13"/>
        <v>107.913312</v>
      </c>
      <c r="J62" s="1"/>
      <c r="K62" s="240">
        <v>8</v>
      </c>
      <c r="L62" s="25"/>
      <c r="M62" s="25"/>
      <c r="N62" s="25" t="s">
        <v>72</v>
      </c>
      <c r="O62" t="s">
        <v>65</v>
      </c>
    </row>
    <row r="63" spans="1:16" x14ac:dyDescent="0.25">
      <c r="A63" s="107" t="s">
        <v>401</v>
      </c>
      <c r="B63" s="14"/>
      <c r="C63" s="44"/>
      <c r="D63" s="28" t="s">
        <v>39</v>
      </c>
      <c r="E63" s="79"/>
      <c r="F63" s="103"/>
      <c r="G63" s="22"/>
      <c r="H63" s="22"/>
      <c r="I63" s="23"/>
      <c r="J63" s="32">
        <f>SUM(I64:I65)</f>
        <v>641.32268868000006</v>
      </c>
      <c r="K63" s="93"/>
      <c r="L63" s="25"/>
      <c r="M63" s="25"/>
      <c r="N63" s="25">
        <f>27.5*3+27.2+27.6*2+27.5+27.4+19.7+19.5+15.7+16.7</f>
        <v>291.39999999999998</v>
      </c>
      <c r="O63" s="20">
        <f>47.19*3+47.55*2+46.2+47.21+46.88+22.6+23.66+16.38+13.78</f>
        <v>453.38</v>
      </c>
      <c r="P63" t="s">
        <v>69</v>
      </c>
    </row>
    <row r="64" spans="1:16" ht="62.25" customHeight="1" x14ac:dyDescent="0.25">
      <c r="A64" s="54" t="s">
        <v>402</v>
      </c>
      <c r="B64" s="54" t="s">
        <v>57</v>
      </c>
      <c r="C64" s="46">
        <v>87630</v>
      </c>
      <c r="D64" s="81" t="s">
        <v>239</v>
      </c>
      <c r="E64" s="90" t="s">
        <v>13</v>
      </c>
      <c r="F64" s="88">
        <v>7.82</v>
      </c>
      <c r="G64" s="12">
        <v>25.51</v>
      </c>
      <c r="H64" s="51">
        <f>G64*1.2654</f>
        <v>32.280354000000003</v>
      </c>
      <c r="I64" s="53">
        <f>H64*F64</f>
        <v>252.43236828000002</v>
      </c>
      <c r="J64" s="1"/>
      <c r="K64" s="96" t="s">
        <v>165</v>
      </c>
      <c r="L64" s="25"/>
      <c r="M64" s="25"/>
      <c r="N64" s="25">
        <v>12.6</v>
      </c>
      <c r="O64" s="20">
        <v>9.67</v>
      </c>
      <c r="P64" t="s">
        <v>66</v>
      </c>
    </row>
    <row r="65" spans="1:21" ht="48" customHeight="1" x14ac:dyDescent="0.25">
      <c r="A65" s="54" t="s">
        <v>403</v>
      </c>
      <c r="B65" s="54" t="s">
        <v>57</v>
      </c>
      <c r="C65" s="45">
        <v>87248</v>
      </c>
      <c r="D65" s="81" t="s">
        <v>240</v>
      </c>
      <c r="E65" s="54" t="s">
        <v>13</v>
      </c>
      <c r="F65" s="88">
        <v>7.82</v>
      </c>
      <c r="G65" s="33">
        <v>39.299999999999997</v>
      </c>
      <c r="H65" s="51">
        <f t="shared" ref="H65" si="14">G65*1.2654</f>
        <v>49.730220000000003</v>
      </c>
      <c r="I65" s="53">
        <f t="shared" ref="I65" si="15">H65*F65</f>
        <v>388.89032040000001</v>
      </c>
      <c r="J65" s="2"/>
      <c r="K65" s="96" t="s">
        <v>165</v>
      </c>
      <c r="L65" s="25"/>
      <c r="M65" s="25"/>
      <c r="N65" s="25">
        <v>18.7</v>
      </c>
      <c r="O65" s="20">
        <v>20.8</v>
      </c>
      <c r="P65" t="s">
        <v>67</v>
      </c>
    </row>
    <row r="66" spans="1:21" ht="30.75" customHeight="1" x14ac:dyDescent="0.25">
      <c r="A66" s="54" t="s">
        <v>404</v>
      </c>
      <c r="B66" s="70"/>
      <c r="C66" s="71"/>
      <c r="D66" s="81" t="s">
        <v>805</v>
      </c>
      <c r="E66" s="54" t="s">
        <v>14</v>
      </c>
      <c r="F66" s="82">
        <v>1.81</v>
      </c>
      <c r="G66" s="72"/>
      <c r="H66" s="73"/>
      <c r="I66" s="74"/>
      <c r="J66" s="75"/>
      <c r="K66" s="100" t="s">
        <v>201</v>
      </c>
      <c r="L66" s="25"/>
      <c r="M66" s="25"/>
      <c r="N66" s="25"/>
      <c r="O66" s="20"/>
    </row>
    <row r="67" spans="1:21" ht="17.25" customHeight="1" x14ac:dyDescent="0.25">
      <c r="A67" s="108" t="s">
        <v>55</v>
      </c>
      <c r="B67" s="70"/>
      <c r="C67" s="71"/>
      <c r="D67" s="76" t="s">
        <v>38</v>
      </c>
      <c r="E67" s="91"/>
      <c r="F67" s="101"/>
      <c r="G67" s="76"/>
      <c r="H67" s="76"/>
      <c r="I67" s="76"/>
      <c r="J67" s="76"/>
      <c r="K67" s="101"/>
      <c r="L67" s="25"/>
      <c r="M67" s="25"/>
      <c r="N67" s="25"/>
      <c r="O67" s="20"/>
    </row>
    <row r="68" spans="1:21" ht="31.5" customHeight="1" x14ac:dyDescent="0.25">
      <c r="A68" s="90" t="s">
        <v>198</v>
      </c>
      <c r="B68" s="54"/>
      <c r="C68" s="45"/>
      <c r="D68" s="81" t="s">
        <v>242</v>
      </c>
      <c r="E68" s="54" t="s">
        <v>31</v>
      </c>
      <c r="F68" s="82">
        <v>158.04</v>
      </c>
      <c r="G68" s="33"/>
      <c r="H68" s="51"/>
      <c r="I68" s="53"/>
      <c r="J68" s="2"/>
      <c r="K68" s="92" t="s">
        <v>208</v>
      </c>
      <c r="L68" s="25"/>
      <c r="M68" s="25"/>
      <c r="N68" s="25"/>
      <c r="O68" s="20"/>
    </row>
    <row r="69" spans="1:21" x14ac:dyDescent="0.25">
      <c r="A69" s="90" t="s">
        <v>199</v>
      </c>
      <c r="B69" s="54" t="s">
        <v>58</v>
      </c>
      <c r="C69" s="56" t="s">
        <v>113</v>
      </c>
      <c r="D69" s="3" t="s">
        <v>112</v>
      </c>
      <c r="E69" s="54" t="s">
        <v>31</v>
      </c>
      <c r="F69" s="88">
        <v>4.8</v>
      </c>
      <c r="G69" s="33">
        <v>196.13</v>
      </c>
      <c r="H69" s="51">
        <f>G69*1.2654</f>
        <v>248.18290200000001</v>
      </c>
      <c r="I69" s="53">
        <f>H69*F69</f>
        <v>1191.2779296000001</v>
      </c>
      <c r="J69" s="2"/>
      <c r="K69" s="96" t="s">
        <v>171</v>
      </c>
      <c r="L69" s="25"/>
      <c r="M69" s="25"/>
      <c r="N69" s="25"/>
      <c r="O69" s="20"/>
    </row>
    <row r="70" spans="1:21" ht="48" customHeight="1" x14ac:dyDescent="0.25">
      <c r="A70" s="90" t="s">
        <v>200</v>
      </c>
      <c r="B70" s="54"/>
      <c r="C70" s="45"/>
      <c r="D70" s="81" t="s">
        <v>241</v>
      </c>
      <c r="E70" s="54" t="s">
        <v>13</v>
      </c>
      <c r="F70" s="82">
        <v>3.24</v>
      </c>
      <c r="G70" s="33"/>
      <c r="H70" s="51"/>
      <c r="I70" s="53"/>
      <c r="J70" s="2"/>
      <c r="K70" s="92" t="s">
        <v>209</v>
      </c>
      <c r="L70" s="25"/>
      <c r="M70" s="25"/>
      <c r="N70" s="25"/>
      <c r="O70" s="20"/>
    </row>
    <row r="71" spans="1:21" x14ac:dyDescent="0.25">
      <c r="A71" s="146" t="s">
        <v>280</v>
      </c>
      <c r="B71" s="147" t="s">
        <v>12</v>
      </c>
      <c r="C71" s="147"/>
      <c r="D71" s="263" t="s">
        <v>227</v>
      </c>
      <c r="E71" s="263"/>
      <c r="F71" s="263"/>
      <c r="G71" s="263"/>
      <c r="H71" s="263"/>
      <c r="I71" s="263"/>
      <c r="J71" s="263"/>
      <c r="K71" s="263"/>
      <c r="L71" s="25"/>
      <c r="M71" s="25"/>
      <c r="N71" s="25">
        <v>40.299999999999997</v>
      </c>
      <c r="O71" s="20">
        <v>99.02</v>
      </c>
      <c r="P71" t="s">
        <v>68</v>
      </c>
    </row>
    <row r="72" spans="1:21" x14ac:dyDescent="0.25">
      <c r="A72" s="107" t="s">
        <v>281</v>
      </c>
      <c r="B72" s="14"/>
      <c r="C72" s="44"/>
      <c r="D72" s="14" t="s">
        <v>16</v>
      </c>
      <c r="E72" s="79"/>
      <c r="F72" s="103"/>
      <c r="G72" s="17"/>
      <c r="H72" s="52"/>
      <c r="I72" s="17"/>
      <c r="J72" s="61" t="e">
        <f>SUM(I73:I81)</f>
        <v>#REF!</v>
      </c>
      <c r="K72" s="93"/>
      <c r="L72" s="25" t="s">
        <v>82</v>
      </c>
      <c r="M72" s="25">
        <f>4*5+5.1+4*5+5.125</f>
        <v>50.225000000000001</v>
      </c>
      <c r="N72" s="25">
        <f>16.4+16.9+8+8+4.4</f>
        <v>53.699999999999996</v>
      </c>
      <c r="O72" s="20">
        <f>15.6+16.9+3.91*2+1.12</f>
        <v>41.44</v>
      </c>
      <c r="P72" t="s">
        <v>70</v>
      </c>
    </row>
    <row r="73" spans="1:21" ht="45" x14ac:dyDescent="0.25">
      <c r="A73" s="54" t="s">
        <v>282</v>
      </c>
      <c r="B73" s="54" t="s">
        <v>57</v>
      </c>
      <c r="C73" s="45" t="s">
        <v>41</v>
      </c>
      <c r="D73" s="102" t="s">
        <v>17</v>
      </c>
      <c r="E73" s="54" t="s">
        <v>13</v>
      </c>
      <c r="F73" s="88">
        <v>1032.3499999999999</v>
      </c>
      <c r="G73" s="33">
        <v>18.079999999999998</v>
      </c>
      <c r="H73" s="51">
        <f>G73*1.2654</f>
        <v>22.878432</v>
      </c>
      <c r="I73" s="53">
        <f>H73*F73</f>
        <v>23618.549275199999</v>
      </c>
      <c r="J73" s="62"/>
      <c r="K73" s="92" t="s">
        <v>172</v>
      </c>
      <c r="L73" s="26"/>
      <c r="M73" s="25" t="s">
        <v>83</v>
      </c>
      <c r="N73" s="25">
        <f>1.4+3.85+5.05</f>
        <v>10.3</v>
      </c>
      <c r="O73" s="20">
        <v>178.63</v>
      </c>
      <c r="P73" t="s">
        <v>86</v>
      </c>
    </row>
    <row r="74" spans="1:21" ht="77.25" customHeight="1" x14ac:dyDescent="0.25">
      <c r="A74" s="54" t="s">
        <v>283</v>
      </c>
      <c r="B74" s="54" t="s">
        <v>57</v>
      </c>
      <c r="C74" s="45">
        <v>72215</v>
      </c>
      <c r="D74" s="98" t="s">
        <v>263</v>
      </c>
      <c r="E74" s="54" t="s">
        <v>13</v>
      </c>
      <c r="F74" s="88">
        <v>17.21</v>
      </c>
      <c r="G74" s="33">
        <v>30.13</v>
      </c>
      <c r="H74" s="51">
        <f>G74*1.2654</f>
        <v>38.126502000000002</v>
      </c>
      <c r="I74" s="53">
        <f>H74*F74</f>
        <v>656.15709942000012</v>
      </c>
      <c r="J74" s="62"/>
      <c r="K74" s="98" t="s">
        <v>211</v>
      </c>
      <c r="L74" s="34" t="s">
        <v>107</v>
      </c>
      <c r="M74" s="26"/>
      <c r="N74" s="25"/>
      <c r="O74" s="25"/>
      <c r="P74" s="20"/>
    </row>
    <row r="75" spans="1:21" ht="30" x14ac:dyDescent="0.25">
      <c r="A75" s="54" t="s">
        <v>284</v>
      </c>
      <c r="B75" s="54" t="s">
        <v>57</v>
      </c>
      <c r="C75" s="45">
        <v>85397</v>
      </c>
      <c r="D75" s="98" t="s">
        <v>264</v>
      </c>
      <c r="E75" s="54" t="s">
        <v>13</v>
      </c>
      <c r="F75" s="88">
        <v>210.1</v>
      </c>
      <c r="G75" s="33">
        <v>16.28</v>
      </c>
      <c r="H75" s="51">
        <f t="shared" ref="H75:H144" si="16">G75*1.2654</f>
        <v>20.600712000000001</v>
      </c>
      <c r="I75" s="53">
        <f t="shared" ref="I75:I144" si="17">H75*F75</f>
        <v>4328.2095912000004</v>
      </c>
      <c r="J75" s="62"/>
      <c r="K75" s="98" t="s">
        <v>174</v>
      </c>
      <c r="L75" s="34"/>
      <c r="M75" s="25" t="s">
        <v>84</v>
      </c>
      <c r="N75" s="25">
        <f>49.102+72.5+80.4+37.5+37.5</f>
        <v>277.00200000000001</v>
      </c>
      <c r="O75" s="20">
        <f>50.07*2+49.91*2+6.36+17.21</f>
        <v>223.53</v>
      </c>
      <c r="P75" t="s">
        <v>71</v>
      </c>
    </row>
    <row r="76" spans="1:21" ht="57" customHeight="1" x14ac:dyDescent="0.25">
      <c r="A76" s="54" t="s">
        <v>285</v>
      </c>
      <c r="B76" s="54" t="s">
        <v>57</v>
      </c>
      <c r="C76" s="56" t="s">
        <v>87</v>
      </c>
      <c r="D76" s="98" t="s">
        <v>88</v>
      </c>
      <c r="E76" s="54" t="s">
        <v>13</v>
      </c>
      <c r="F76" s="88">
        <v>896.31</v>
      </c>
      <c r="G76" s="33">
        <v>5.24</v>
      </c>
      <c r="H76" s="51">
        <f t="shared" si="16"/>
        <v>6.6306960000000004</v>
      </c>
      <c r="I76" s="53">
        <f t="shared" si="17"/>
        <v>5943.1591317599996</v>
      </c>
      <c r="J76" s="62"/>
      <c r="K76" s="98" t="s">
        <v>173</v>
      </c>
      <c r="L76" s="34"/>
      <c r="M76" s="26"/>
      <c r="N76" s="25"/>
      <c r="O76" s="25">
        <f>16*1.2+1.5*3+2*2</f>
        <v>27.7</v>
      </c>
      <c r="P76" s="20"/>
      <c r="Q76" t="s">
        <v>85</v>
      </c>
    </row>
    <row r="77" spans="1:21" ht="54.75" customHeight="1" x14ac:dyDescent="0.25">
      <c r="A77" s="54" t="s">
        <v>286</v>
      </c>
      <c r="B77" s="54" t="s">
        <v>57</v>
      </c>
      <c r="C77" s="56">
        <v>72125</v>
      </c>
      <c r="D77" s="98" t="s">
        <v>265</v>
      </c>
      <c r="E77" s="54" t="s">
        <v>13</v>
      </c>
      <c r="F77" s="88">
        <v>1299.3800000000001</v>
      </c>
      <c r="G77" s="33">
        <v>6.19</v>
      </c>
      <c r="H77" s="51">
        <f t="shared" si="16"/>
        <v>7.8328260000000007</v>
      </c>
      <c r="I77" s="53">
        <f t="shared" si="17"/>
        <v>10177.817447880001</v>
      </c>
      <c r="J77" s="62"/>
      <c r="K77" s="98" t="s">
        <v>175</v>
      </c>
      <c r="L77" s="34"/>
      <c r="M77" s="26"/>
      <c r="N77" s="25"/>
    </row>
    <row r="78" spans="1:21" ht="11.25" hidden="1" customHeight="1" x14ac:dyDescent="0.25">
      <c r="A78" s="54" t="s">
        <v>287</v>
      </c>
      <c r="B78" s="54" t="s">
        <v>57</v>
      </c>
      <c r="C78" s="56" t="s">
        <v>100</v>
      </c>
      <c r="D78" s="98" t="s">
        <v>101</v>
      </c>
      <c r="E78" s="54" t="s">
        <v>13</v>
      </c>
      <c r="F78" s="88" t="e">
        <f>#REF!</f>
        <v>#REF!</v>
      </c>
      <c r="G78" s="33">
        <v>9.73</v>
      </c>
      <c r="H78" s="51">
        <f t="shared" si="16"/>
        <v>12.312342000000001</v>
      </c>
      <c r="I78" s="53" t="e">
        <f t="shared" si="17"/>
        <v>#REF!</v>
      </c>
      <c r="J78" s="62"/>
      <c r="K78" s="98" t="s">
        <v>176</v>
      </c>
      <c r="L78" s="34"/>
      <c r="M78" s="26"/>
      <c r="N78" s="25"/>
      <c r="Q78" t="s">
        <v>196</v>
      </c>
    </row>
    <row r="79" spans="1:21" ht="30" customHeight="1" x14ac:dyDescent="0.25">
      <c r="A79" s="54" t="s">
        <v>288</v>
      </c>
      <c r="B79" s="54" t="s">
        <v>57</v>
      </c>
      <c r="C79" s="45">
        <v>72142</v>
      </c>
      <c r="D79" s="98" t="s">
        <v>266</v>
      </c>
      <c r="E79" s="54" t="s">
        <v>13</v>
      </c>
      <c r="F79" s="88">
        <v>34.6</v>
      </c>
      <c r="G79" s="33">
        <v>7.49</v>
      </c>
      <c r="H79" s="51">
        <f t="shared" si="16"/>
        <v>9.4778460000000013</v>
      </c>
      <c r="I79" s="53">
        <f t="shared" si="17"/>
        <v>327.93347160000008</v>
      </c>
      <c r="J79" s="63"/>
      <c r="K79" s="102" t="s">
        <v>225</v>
      </c>
      <c r="L79" s="34"/>
      <c r="M79" s="26"/>
      <c r="N79" s="25"/>
      <c r="O79" s="25" t="s">
        <v>73</v>
      </c>
      <c r="P79" s="20"/>
      <c r="S79" t="s">
        <v>121</v>
      </c>
      <c r="T79">
        <v>2</v>
      </c>
      <c r="U79">
        <f>0.8*2.1*T79</f>
        <v>3.3600000000000003</v>
      </c>
    </row>
    <row r="80" spans="1:21" ht="30" x14ac:dyDescent="0.25">
      <c r="A80" s="54" t="s">
        <v>289</v>
      </c>
      <c r="B80" s="54" t="s">
        <v>57</v>
      </c>
      <c r="C80" s="45">
        <v>72230</v>
      </c>
      <c r="D80" s="98" t="s">
        <v>267</v>
      </c>
      <c r="E80" s="54" t="s">
        <v>13</v>
      </c>
      <c r="F80" s="88">
        <v>949.1</v>
      </c>
      <c r="G80" s="33">
        <v>6.02</v>
      </c>
      <c r="H80" s="51">
        <f t="shared" si="16"/>
        <v>7.6177080000000004</v>
      </c>
      <c r="I80" s="53">
        <f t="shared" si="17"/>
        <v>7229.9666628000004</v>
      </c>
      <c r="J80" s="62"/>
      <c r="K80" s="102" t="s">
        <v>177</v>
      </c>
      <c r="L80" s="34"/>
      <c r="M80" s="26"/>
      <c r="N80" s="25"/>
      <c r="O80" s="25" t="s">
        <v>74</v>
      </c>
      <c r="P80" s="20">
        <f>4+32</f>
        <v>36</v>
      </c>
      <c r="Q80">
        <f>P80*0.6*1.5</f>
        <v>32.4</v>
      </c>
      <c r="S80" t="s">
        <v>77</v>
      </c>
      <c r="T80">
        <v>8</v>
      </c>
      <c r="U80">
        <f>0.8*2.1*T80</f>
        <v>13.440000000000001</v>
      </c>
    </row>
    <row r="81" spans="1:21" ht="30" x14ac:dyDescent="0.25">
      <c r="A81" s="54" t="s">
        <v>290</v>
      </c>
      <c r="B81" s="54" t="s">
        <v>57</v>
      </c>
      <c r="C81" s="47">
        <v>72228</v>
      </c>
      <c r="D81" s="98" t="s">
        <v>268</v>
      </c>
      <c r="E81" s="89" t="s">
        <v>13</v>
      </c>
      <c r="F81" s="88">
        <v>474.55</v>
      </c>
      <c r="G81" s="10">
        <v>13.52</v>
      </c>
      <c r="H81" s="51">
        <f t="shared" si="16"/>
        <v>17.108208000000001</v>
      </c>
      <c r="I81" s="53">
        <f t="shared" si="17"/>
        <v>8118.7001064000005</v>
      </c>
      <c r="J81" s="64"/>
      <c r="K81" s="98" t="s">
        <v>178</v>
      </c>
      <c r="L81" s="34" t="s">
        <v>98</v>
      </c>
      <c r="M81" s="26"/>
      <c r="N81" s="25"/>
      <c r="O81" s="25" t="s">
        <v>75</v>
      </c>
      <c r="P81" s="20">
        <v>2</v>
      </c>
      <c r="Q81">
        <f>P81*1*1.1</f>
        <v>2.2000000000000002</v>
      </c>
      <c r="S81" t="s">
        <v>78</v>
      </c>
      <c r="T81">
        <v>7</v>
      </c>
      <c r="U81">
        <f>T81*0.8*2.1</f>
        <v>11.760000000000002</v>
      </c>
    </row>
    <row r="82" spans="1:21" x14ac:dyDescent="0.25">
      <c r="A82" s="107" t="s">
        <v>291</v>
      </c>
      <c r="B82" s="14"/>
      <c r="C82" s="44"/>
      <c r="D82" s="109" t="s">
        <v>29</v>
      </c>
      <c r="E82" s="79"/>
      <c r="F82" s="103"/>
      <c r="G82" s="16"/>
      <c r="H82" s="16"/>
      <c r="I82" s="21"/>
      <c r="J82" s="61">
        <f>SUM(I83:I84)</f>
        <v>10542.055245480002</v>
      </c>
      <c r="K82" s="93"/>
      <c r="L82" s="26"/>
      <c r="M82" s="25"/>
      <c r="N82" s="25" t="s">
        <v>76</v>
      </c>
      <c r="O82" s="20">
        <v>2</v>
      </c>
      <c r="P82">
        <f>O82*0.8*0.4</f>
        <v>0.64000000000000012</v>
      </c>
      <c r="R82" t="s">
        <v>79</v>
      </c>
      <c r="T82">
        <v>1</v>
      </c>
      <c r="U82">
        <f>T82*0.7*2.1</f>
        <v>1.47</v>
      </c>
    </row>
    <row r="83" spans="1:21" ht="60" x14ac:dyDescent="0.25">
      <c r="A83" s="83" t="s">
        <v>292</v>
      </c>
      <c r="B83" s="54" t="s">
        <v>57</v>
      </c>
      <c r="C83" s="48">
        <v>87499</v>
      </c>
      <c r="D83" s="98" t="s">
        <v>232</v>
      </c>
      <c r="E83" s="83" t="s">
        <v>13</v>
      </c>
      <c r="F83" s="88">
        <v>86.27</v>
      </c>
      <c r="G83" s="11">
        <v>74.180000000000007</v>
      </c>
      <c r="H83" s="51">
        <f t="shared" si="16"/>
        <v>93.867372000000017</v>
      </c>
      <c r="I83" s="53">
        <f t="shared" si="17"/>
        <v>8097.9381824400007</v>
      </c>
      <c r="J83" s="65"/>
      <c r="K83" s="92" t="s">
        <v>273</v>
      </c>
      <c r="L83" s="34" t="s">
        <v>90</v>
      </c>
      <c r="M83" s="25"/>
      <c r="N83" s="25"/>
      <c r="O83" s="20"/>
      <c r="P83">
        <f>SUM(P80:P82)</f>
        <v>38.64</v>
      </c>
      <c r="R83" t="s">
        <v>80</v>
      </c>
      <c r="T83">
        <v>1</v>
      </c>
      <c r="U83">
        <f>T83*0.6*2.1</f>
        <v>1.26</v>
      </c>
    </row>
    <row r="84" spans="1:21" ht="45" x14ac:dyDescent="0.25">
      <c r="A84" s="83" t="s">
        <v>293</v>
      </c>
      <c r="B84" s="54" t="s">
        <v>57</v>
      </c>
      <c r="C84" s="48">
        <v>9875</v>
      </c>
      <c r="D84" s="98" t="s">
        <v>807</v>
      </c>
      <c r="E84" s="83" t="s">
        <v>13</v>
      </c>
      <c r="F84" s="88">
        <v>18.16</v>
      </c>
      <c r="G84" s="11">
        <v>106.36</v>
      </c>
      <c r="H84" s="51">
        <f t="shared" si="16"/>
        <v>134.58794400000002</v>
      </c>
      <c r="I84" s="53">
        <f t="shared" si="17"/>
        <v>2444.1170630400006</v>
      </c>
      <c r="J84" s="65"/>
      <c r="K84" s="96" t="s">
        <v>179</v>
      </c>
      <c r="L84" s="26"/>
      <c r="M84" s="25"/>
      <c r="N84" s="25"/>
      <c r="O84" s="20"/>
      <c r="R84" t="s">
        <v>81</v>
      </c>
      <c r="T84">
        <v>10</v>
      </c>
      <c r="U84">
        <f>T84*0.6*1.5</f>
        <v>9</v>
      </c>
    </row>
    <row r="85" spans="1:21" x14ac:dyDescent="0.25">
      <c r="A85" s="107" t="s">
        <v>294</v>
      </c>
      <c r="B85" s="14"/>
      <c r="C85" s="44"/>
      <c r="D85" s="109" t="s">
        <v>18</v>
      </c>
      <c r="E85" s="79"/>
      <c r="F85" s="103"/>
      <c r="G85" s="16"/>
      <c r="H85" s="16"/>
      <c r="I85" s="16"/>
      <c r="J85" s="61">
        <f>SUM(I87:I89)</f>
        <v>83805.757372980006</v>
      </c>
      <c r="K85" s="93"/>
      <c r="L85" s="26"/>
      <c r="M85" s="25"/>
      <c r="N85" s="25"/>
      <c r="O85" s="20"/>
    </row>
    <row r="86" spans="1:21" ht="45" x14ac:dyDescent="0.25">
      <c r="A86" s="54" t="s">
        <v>295</v>
      </c>
      <c r="B86" s="14"/>
      <c r="C86" s="44"/>
      <c r="D86" s="4" t="s">
        <v>233</v>
      </c>
      <c r="E86" s="54" t="s">
        <v>13</v>
      </c>
      <c r="F86" s="82">
        <v>1101.72</v>
      </c>
      <c r="G86" s="16"/>
      <c r="H86" s="16"/>
      <c r="I86" s="16"/>
      <c r="J86" s="61"/>
      <c r="K86" s="92" t="s">
        <v>217</v>
      </c>
      <c r="L86" s="26"/>
      <c r="M86" s="25"/>
      <c r="N86" s="25"/>
      <c r="O86" s="20"/>
    </row>
    <row r="87" spans="1:21" ht="75" customHeight="1" x14ac:dyDescent="0.25">
      <c r="A87" s="54" t="s">
        <v>296</v>
      </c>
      <c r="B87" s="54" t="s">
        <v>57</v>
      </c>
      <c r="C87" s="45">
        <v>87550</v>
      </c>
      <c r="D87" s="4" t="s">
        <v>235</v>
      </c>
      <c r="E87" s="54" t="s">
        <v>13</v>
      </c>
      <c r="F87" s="88">
        <v>944.31</v>
      </c>
      <c r="G87" s="33">
        <v>13.27</v>
      </c>
      <c r="H87" s="51">
        <f t="shared" si="16"/>
        <v>16.791858000000001</v>
      </c>
      <c r="I87" s="53">
        <f t="shared" si="17"/>
        <v>15856.719427980001</v>
      </c>
      <c r="J87" s="62"/>
      <c r="K87" s="92" t="s">
        <v>195</v>
      </c>
      <c r="L87" s="26"/>
      <c r="M87" s="25"/>
      <c r="N87" s="25"/>
      <c r="O87" s="20"/>
    </row>
    <row r="88" spans="1:21" ht="78.75" customHeight="1" x14ac:dyDescent="0.25">
      <c r="A88" s="54" t="s">
        <v>297</v>
      </c>
      <c r="B88" s="54" t="s">
        <v>57</v>
      </c>
      <c r="C88" s="45">
        <v>87529</v>
      </c>
      <c r="D88" s="4" t="s">
        <v>234</v>
      </c>
      <c r="E88" s="54" t="s">
        <v>13</v>
      </c>
      <c r="F88" s="88">
        <v>157.41</v>
      </c>
      <c r="G88" s="33">
        <v>19.239999999999998</v>
      </c>
      <c r="H88" s="51">
        <f t="shared" si="16"/>
        <v>24.346295999999999</v>
      </c>
      <c r="I88" s="53">
        <f t="shared" si="17"/>
        <v>3832.3504533599998</v>
      </c>
      <c r="J88" s="62"/>
      <c r="K88" s="92" t="s">
        <v>212</v>
      </c>
      <c r="L88" s="26"/>
      <c r="M88" s="25"/>
      <c r="N88" s="25"/>
      <c r="O88" s="20"/>
    </row>
    <row r="89" spans="1:21" ht="75" x14ac:dyDescent="0.25">
      <c r="A89" s="54" t="s">
        <v>298</v>
      </c>
      <c r="B89" s="54" t="s">
        <v>57</v>
      </c>
      <c r="C89" s="45">
        <v>87267</v>
      </c>
      <c r="D89" s="4" t="s">
        <v>236</v>
      </c>
      <c r="E89" s="54" t="s">
        <v>13</v>
      </c>
      <c r="F89" s="88">
        <v>1376.13</v>
      </c>
      <c r="G89" s="33">
        <v>36.82</v>
      </c>
      <c r="H89" s="51">
        <f t="shared" si="16"/>
        <v>46.592028000000006</v>
      </c>
      <c r="I89" s="53">
        <f t="shared" si="17"/>
        <v>64116.687491640012</v>
      </c>
      <c r="J89" s="62"/>
      <c r="K89" s="92" t="s">
        <v>194</v>
      </c>
      <c r="L89" s="34" t="s">
        <v>89</v>
      </c>
      <c r="M89" s="25"/>
      <c r="N89" s="25"/>
      <c r="O89" s="20"/>
    </row>
    <row r="90" spans="1:21" x14ac:dyDescent="0.25">
      <c r="A90" s="107" t="s">
        <v>299</v>
      </c>
      <c r="B90" s="14"/>
      <c r="C90" s="44"/>
      <c r="D90" s="109" t="s">
        <v>34</v>
      </c>
      <c r="E90" s="79"/>
      <c r="F90" s="103"/>
      <c r="G90" s="22"/>
      <c r="H90" s="22"/>
      <c r="I90" s="23"/>
      <c r="J90" s="66">
        <f>SUM(I92:I94)</f>
        <v>18165.82096836</v>
      </c>
      <c r="K90" s="93"/>
      <c r="L90" s="26"/>
      <c r="M90" s="25"/>
      <c r="N90" s="25"/>
      <c r="O90" s="20"/>
    </row>
    <row r="91" spans="1:21" ht="45" x14ac:dyDescent="0.25">
      <c r="A91" s="54" t="s">
        <v>300</v>
      </c>
      <c r="B91" s="54" t="s">
        <v>57</v>
      </c>
      <c r="C91" s="46">
        <v>88487</v>
      </c>
      <c r="D91" s="98" t="s">
        <v>218</v>
      </c>
      <c r="E91" s="90" t="s">
        <v>13</v>
      </c>
      <c r="F91" s="88">
        <v>856.28</v>
      </c>
      <c r="G91" s="12">
        <v>7.33</v>
      </c>
      <c r="H91" s="51">
        <f t="shared" ref="H91" si="18">G91*1.2654</f>
        <v>9.2753820000000005</v>
      </c>
      <c r="I91" s="53">
        <f t="shared" ref="I91" si="19">H91*F91</f>
        <v>7942.3240989599999</v>
      </c>
      <c r="J91" s="67"/>
      <c r="K91" s="92" t="s">
        <v>193</v>
      </c>
      <c r="L91" s="26"/>
      <c r="M91" s="25"/>
      <c r="N91" s="25"/>
      <c r="O91" s="20"/>
    </row>
    <row r="92" spans="1:21" ht="54" customHeight="1" x14ac:dyDescent="0.25">
      <c r="A92" s="54" t="s">
        <v>301</v>
      </c>
      <c r="B92" s="54" t="s">
        <v>57</v>
      </c>
      <c r="C92" s="46">
        <v>88487</v>
      </c>
      <c r="D92" s="98" t="s">
        <v>64</v>
      </c>
      <c r="E92" s="90" t="s">
        <v>13</v>
      </c>
      <c r="F92" s="88">
        <v>856.28</v>
      </c>
      <c r="G92" s="12">
        <v>7.33</v>
      </c>
      <c r="H92" s="51">
        <f t="shared" si="16"/>
        <v>9.2753820000000005</v>
      </c>
      <c r="I92" s="53">
        <f t="shared" si="17"/>
        <v>7942.3240989599999</v>
      </c>
      <c r="J92" s="67"/>
      <c r="K92" s="92" t="s">
        <v>193</v>
      </c>
      <c r="L92" s="26"/>
      <c r="M92" s="25"/>
      <c r="N92" s="25"/>
      <c r="O92" s="20"/>
    </row>
    <row r="93" spans="1:21" ht="48" customHeight="1" x14ac:dyDescent="0.25">
      <c r="A93" s="54" t="s">
        <v>302</v>
      </c>
      <c r="B93" s="54" t="s">
        <v>57</v>
      </c>
      <c r="C93" s="46">
        <v>6067</v>
      </c>
      <c r="D93" s="98" t="s">
        <v>808</v>
      </c>
      <c r="E93" s="90" t="s">
        <v>13</v>
      </c>
      <c r="F93" s="88">
        <v>225.4</v>
      </c>
      <c r="G93" s="12">
        <v>26.61</v>
      </c>
      <c r="H93" s="51">
        <f t="shared" si="16"/>
        <v>33.672294000000001</v>
      </c>
      <c r="I93" s="53">
        <f t="shared" si="17"/>
        <v>7589.7350676000005</v>
      </c>
      <c r="J93" s="67"/>
      <c r="K93" s="92" t="s">
        <v>222</v>
      </c>
      <c r="L93" s="26"/>
      <c r="M93" s="25"/>
      <c r="N93" s="25"/>
      <c r="O93" s="20"/>
    </row>
    <row r="94" spans="1:21" ht="48" customHeight="1" x14ac:dyDescent="0.25">
      <c r="A94" s="54" t="s">
        <v>303</v>
      </c>
      <c r="B94" s="54" t="s">
        <v>57</v>
      </c>
      <c r="C94" s="57" t="s">
        <v>104</v>
      </c>
      <c r="D94" s="98" t="s">
        <v>809</v>
      </c>
      <c r="E94" s="90" t="s">
        <v>13</v>
      </c>
      <c r="F94" s="88">
        <v>84.3</v>
      </c>
      <c r="G94" s="12">
        <v>24.69</v>
      </c>
      <c r="H94" s="51">
        <f t="shared" si="16"/>
        <v>31.242726000000005</v>
      </c>
      <c r="I94" s="53">
        <f t="shared" si="17"/>
        <v>2633.7618018000003</v>
      </c>
      <c r="J94" s="67"/>
      <c r="K94" s="92" t="s">
        <v>223</v>
      </c>
      <c r="L94" s="34" t="s">
        <v>159</v>
      </c>
      <c r="M94" s="25"/>
      <c r="N94" s="25"/>
      <c r="O94" s="20"/>
    </row>
    <row r="95" spans="1:21" x14ac:dyDescent="0.25">
      <c r="A95" s="107" t="s">
        <v>304</v>
      </c>
      <c r="B95" s="14"/>
      <c r="C95" s="44"/>
      <c r="D95" s="109" t="s">
        <v>32</v>
      </c>
      <c r="E95" s="79"/>
      <c r="F95" s="103"/>
      <c r="G95" s="16"/>
      <c r="H95" s="16"/>
      <c r="I95" s="16"/>
      <c r="J95" s="61" t="e">
        <f>SUM(I96:I97)</f>
        <v>#REF!</v>
      </c>
      <c r="K95" s="93"/>
      <c r="L95" s="26"/>
      <c r="M95" s="25"/>
      <c r="N95" s="25"/>
    </row>
    <row r="96" spans="1:21" ht="30" x14ac:dyDescent="0.25">
      <c r="A96" s="54" t="s">
        <v>305</v>
      </c>
      <c r="B96" s="8" t="s">
        <v>58</v>
      </c>
      <c r="C96" s="45" t="s">
        <v>33</v>
      </c>
      <c r="D96" s="98" t="s">
        <v>237</v>
      </c>
      <c r="E96" s="54" t="s">
        <v>13</v>
      </c>
      <c r="F96" s="88">
        <v>616.49</v>
      </c>
      <c r="G96" s="9">
        <v>36</v>
      </c>
      <c r="H96" s="51">
        <f t="shared" si="16"/>
        <v>45.554400000000001</v>
      </c>
      <c r="I96" s="53">
        <f t="shared" si="17"/>
        <v>28083.832055999999</v>
      </c>
      <c r="J96" s="62"/>
      <c r="K96" s="92" t="s">
        <v>192</v>
      </c>
      <c r="L96" s="26"/>
      <c r="M96" s="25"/>
      <c r="N96" s="25"/>
      <c r="O96" s="20"/>
    </row>
    <row r="97" spans="1:15" ht="30" hidden="1" x14ac:dyDescent="0.25">
      <c r="A97" s="54" t="s">
        <v>133</v>
      </c>
      <c r="B97" s="8" t="s">
        <v>49</v>
      </c>
      <c r="C97" s="56" t="s">
        <v>62</v>
      </c>
      <c r="D97" s="98" t="s">
        <v>105</v>
      </c>
      <c r="E97" s="54" t="s">
        <v>13</v>
      </c>
      <c r="F97" s="88" t="e">
        <f>#REF!</f>
        <v>#REF!</v>
      </c>
      <c r="G97" s="9" t="e">
        <f>#REF!</f>
        <v>#REF!</v>
      </c>
      <c r="H97" s="51" t="e">
        <f t="shared" si="16"/>
        <v>#REF!</v>
      </c>
      <c r="I97" s="53" t="e">
        <f t="shared" si="17"/>
        <v>#REF!</v>
      </c>
      <c r="J97" s="62"/>
      <c r="K97" s="92" t="s">
        <v>192</v>
      </c>
      <c r="L97" s="26"/>
      <c r="M97" s="25"/>
      <c r="N97" s="25"/>
      <c r="O97" s="20"/>
    </row>
    <row r="98" spans="1:15" x14ac:dyDescent="0.25">
      <c r="A98" s="107" t="s">
        <v>306</v>
      </c>
      <c r="B98" s="14"/>
      <c r="C98" s="44"/>
      <c r="D98" s="109" t="s">
        <v>23</v>
      </c>
      <c r="E98" s="79"/>
      <c r="F98" s="103"/>
      <c r="G98" s="16"/>
      <c r="H98" s="16"/>
      <c r="I98" s="16"/>
      <c r="J98" s="61">
        <f>SUM(I99:I101)</f>
        <v>16762.098322800004</v>
      </c>
      <c r="K98" s="93"/>
      <c r="L98" s="26"/>
      <c r="M98" s="25"/>
      <c r="N98" s="25"/>
      <c r="O98" s="20"/>
    </row>
    <row r="99" spans="1:15" ht="22.5" customHeight="1" x14ac:dyDescent="0.25">
      <c r="A99" s="54" t="s">
        <v>307</v>
      </c>
      <c r="B99" s="54" t="s">
        <v>58</v>
      </c>
      <c r="C99" s="56" t="s">
        <v>160</v>
      </c>
      <c r="D99" s="98" t="s">
        <v>221</v>
      </c>
      <c r="E99" s="54" t="s">
        <v>15</v>
      </c>
      <c r="F99" s="88">
        <v>10</v>
      </c>
      <c r="G99" s="33">
        <v>10.57</v>
      </c>
      <c r="H99" s="51">
        <f t="shared" ref="H99" si="20">G99*1.2654</f>
        <v>13.375278000000002</v>
      </c>
      <c r="I99" s="53">
        <f t="shared" ref="I99" si="21">H99*F99</f>
        <v>133.75278000000003</v>
      </c>
      <c r="J99" s="62"/>
      <c r="K99" s="96" t="s">
        <v>189</v>
      </c>
      <c r="L99" s="26"/>
      <c r="M99" s="25"/>
      <c r="N99" s="25"/>
      <c r="O99" s="20"/>
    </row>
    <row r="100" spans="1:15" ht="60" x14ac:dyDescent="0.25">
      <c r="A100" s="54" t="s">
        <v>308</v>
      </c>
      <c r="B100" s="54" t="s">
        <v>57</v>
      </c>
      <c r="C100" s="45">
        <v>94559</v>
      </c>
      <c r="D100" s="98" t="s">
        <v>238</v>
      </c>
      <c r="E100" s="54" t="s">
        <v>13</v>
      </c>
      <c r="F100" s="88">
        <v>34.6</v>
      </c>
      <c r="G100" s="33">
        <v>333.47</v>
      </c>
      <c r="H100" s="51">
        <f t="shared" si="16"/>
        <v>421.97293800000006</v>
      </c>
      <c r="I100" s="53">
        <f t="shared" si="17"/>
        <v>14600.263654800003</v>
      </c>
      <c r="J100" s="62"/>
      <c r="K100" s="96" t="s">
        <v>190</v>
      </c>
      <c r="L100" s="26"/>
      <c r="M100" s="25"/>
      <c r="N100" s="25"/>
      <c r="O100" s="20"/>
    </row>
    <row r="101" spans="1:15" ht="24.75" customHeight="1" x14ac:dyDescent="0.25">
      <c r="A101" s="54" t="s">
        <v>309</v>
      </c>
      <c r="B101" s="8" t="s">
        <v>58</v>
      </c>
      <c r="C101" s="45" t="s">
        <v>43</v>
      </c>
      <c r="D101" s="98" t="s">
        <v>269</v>
      </c>
      <c r="E101" s="54" t="s">
        <v>13</v>
      </c>
      <c r="F101" s="88">
        <v>9</v>
      </c>
      <c r="G101" s="9">
        <v>178.08</v>
      </c>
      <c r="H101" s="51">
        <f t="shared" si="16"/>
        <v>225.34243200000003</v>
      </c>
      <c r="I101" s="53">
        <f t="shared" si="17"/>
        <v>2028.0818880000002</v>
      </c>
      <c r="J101" s="62"/>
      <c r="K101" s="96" t="s">
        <v>191</v>
      </c>
      <c r="L101" s="26"/>
      <c r="M101" s="25"/>
      <c r="N101" s="25"/>
      <c r="O101" s="20"/>
    </row>
    <row r="102" spans="1:15" x14ac:dyDescent="0.25">
      <c r="A102" s="107" t="s">
        <v>310</v>
      </c>
      <c r="B102" s="14"/>
      <c r="C102" s="44"/>
      <c r="D102" s="109" t="s">
        <v>26</v>
      </c>
      <c r="E102" s="79"/>
      <c r="F102" s="103"/>
      <c r="G102" s="16"/>
      <c r="H102" s="16"/>
      <c r="I102" s="16"/>
      <c r="J102" s="68">
        <f>SUM(I103:I126)</f>
        <v>3866.8093199999998</v>
      </c>
      <c r="K102" s="93" t="s">
        <v>102</v>
      </c>
      <c r="L102" s="26"/>
      <c r="M102" s="25"/>
      <c r="N102" s="25"/>
      <c r="O102" s="20"/>
    </row>
    <row r="103" spans="1:15" ht="30" customHeight="1" x14ac:dyDescent="0.25">
      <c r="A103" s="54" t="s">
        <v>311</v>
      </c>
      <c r="B103" s="54" t="s">
        <v>57</v>
      </c>
      <c r="C103" s="45">
        <v>86883</v>
      </c>
      <c r="D103" s="81" t="s">
        <v>275</v>
      </c>
      <c r="E103" s="54" t="s">
        <v>15</v>
      </c>
      <c r="F103" s="88">
        <v>6</v>
      </c>
      <c r="G103" s="33">
        <v>8</v>
      </c>
      <c r="H103" s="51">
        <f t="shared" si="16"/>
        <v>10.123200000000001</v>
      </c>
      <c r="I103" s="53">
        <f t="shared" si="17"/>
        <v>60.739200000000004</v>
      </c>
      <c r="J103" s="62"/>
      <c r="K103" s="96" t="s">
        <v>188</v>
      </c>
      <c r="L103" s="26"/>
      <c r="M103" s="25"/>
      <c r="N103" s="25"/>
      <c r="O103" s="20"/>
    </row>
    <row r="104" spans="1:15" x14ac:dyDescent="0.25">
      <c r="A104" s="54" t="s">
        <v>312</v>
      </c>
      <c r="B104" s="8" t="s">
        <v>58</v>
      </c>
      <c r="C104" s="7" t="s">
        <v>27</v>
      </c>
      <c r="D104" s="81" t="s">
        <v>28</v>
      </c>
      <c r="E104" s="54" t="s">
        <v>15</v>
      </c>
      <c r="F104" s="88">
        <v>4</v>
      </c>
      <c r="G104" s="33">
        <v>10</v>
      </c>
      <c r="H104" s="51">
        <f t="shared" si="16"/>
        <v>12.654</v>
      </c>
      <c r="I104" s="53">
        <f t="shared" si="17"/>
        <v>50.616</v>
      </c>
      <c r="J104" s="67"/>
      <c r="K104" s="96" t="s">
        <v>187</v>
      </c>
      <c r="L104" s="26"/>
      <c r="M104" s="25"/>
      <c r="N104" s="25"/>
      <c r="O104" s="20"/>
    </row>
    <row r="105" spans="1:15" ht="30" x14ac:dyDescent="0.25">
      <c r="A105" s="54" t="s">
        <v>313</v>
      </c>
      <c r="B105" s="8" t="s">
        <v>58</v>
      </c>
      <c r="C105" s="7" t="s">
        <v>110</v>
      </c>
      <c r="D105" s="81" t="s">
        <v>219</v>
      </c>
      <c r="E105" s="54" t="s">
        <v>15</v>
      </c>
      <c r="F105" s="88">
        <v>2</v>
      </c>
      <c r="G105" s="33">
        <v>294.95999999999998</v>
      </c>
      <c r="H105" s="51">
        <f t="shared" si="16"/>
        <v>373.24238400000002</v>
      </c>
      <c r="I105" s="53">
        <f t="shared" si="17"/>
        <v>746.48476800000003</v>
      </c>
      <c r="J105" s="67"/>
      <c r="K105" s="96" t="s">
        <v>170</v>
      </c>
      <c r="L105" s="26"/>
      <c r="M105" s="25"/>
      <c r="N105" s="25"/>
      <c r="O105" s="20"/>
    </row>
    <row r="106" spans="1:15" ht="30" x14ac:dyDescent="0.25">
      <c r="A106" s="54" t="s">
        <v>314</v>
      </c>
      <c r="B106" s="8" t="s">
        <v>57</v>
      </c>
      <c r="C106" s="7">
        <v>89355</v>
      </c>
      <c r="D106" s="81" t="s">
        <v>246</v>
      </c>
      <c r="E106" s="54" t="s">
        <v>31</v>
      </c>
      <c r="F106" s="88">
        <v>18</v>
      </c>
      <c r="G106" s="33">
        <v>10.65</v>
      </c>
      <c r="H106" s="51">
        <f t="shared" si="16"/>
        <v>13.476510000000001</v>
      </c>
      <c r="I106" s="53">
        <f t="shared" si="17"/>
        <v>242.57718000000003</v>
      </c>
      <c r="J106" s="67"/>
      <c r="K106" s="96" t="s">
        <v>171</v>
      </c>
      <c r="L106" s="26"/>
      <c r="M106" s="25"/>
      <c r="N106" s="25"/>
      <c r="O106" s="20"/>
    </row>
    <row r="107" spans="1:15" ht="30" x14ac:dyDescent="0.25">
      <c r="A107" s="54" t="s">
        <v>315</v>
      </c>
      <c r="B107" s="8" t="s">
        <v>57</v>
      </c>
      <c r="C107" s="7">
        <v>89356</v>
      </c>
      <c r="D107" s="81" t="s">
        <v>247</v>
      </c>
      <c r="E107" s="54" t="s">
        <v>31</v>
      </c>
      <c r="F107" s="88">
        <v>18</v>
      </c>
      <c r="G107" s="33">
        <v>12.63</v>
      </c>
      <c r="H107" s="51">
        <f t="shared" si="16"/>
        <v>15.982002000000001</v>
      </c>
      <c r="I107" s="53">
        <f t="shared" si="17"/>
        <v>287.67603600000001</v>
      </c>
      <c r="J107" s="67"/>
      <c r="K107" s="96" t="s">
        <v>171</v>
      </c>
      <c r="L107" s="26"/>
      <c r="M107" s="25"/>
      <c r="N107" s="25"/>
      <c r="O107" s="20"/>
    </row>
    <row r="108" spans="1:15" ht="30" x14ac:dyDescent="0.25">
      <c r="A108" s="54" t="s">
        <v>316</v>
      </c>
      <c r="B108" s="8" t="s">
        <v>57</v>
      </c>
      <c r="C108" s="7">
        <v>89357</v>
      </c>
      <c r="D108" s="81" t="s">
        <v>248</v>
      </c>
      <c r="E108" s="54" t="s">
        <v>31</v>
      </c>
      <c r="F108" s="88">
        <v>12</v>
      </c>
      <c r="G108" s="33">
        <v>17.34</v>
      </c>
      <c r="H108" s="51">
        <f t="shared" si="16"/>
        <v>21.942036000000002</v>
      </c>
      <c r="I108" s="53">
        <f t="shared" si="17"/>
        <v>263.30443200000002</v>
      </c>
      <c r="J108" s="67"/>
      <c r="K108" s="96" t="s">
        <v>171</v>
      </c>
      <c r="L108" s="26"/>
      <c r="M108" s="25"/>
      <c r="N108" s="25"/>
      <c r="O108" s="20"/>
    </row>
    <row r="109" spans="1:15" ht="45" x14ac:dyDescent="0.25">
      <c r="A109" s="54" t="s">
        <v>317</v>
      </c>
      <c r="B109" s="8" t="s">
        <v>57</v>
      </c>
      <c r="C109" s="7">
        <v>89358</v>
      </c>
      <c r="D109" s="81" t="s">
        <v>249</v>
      </c>
      <c r="E109" s="54" t="s">
        <v>114</v>
      </c>
      <c r="F109" s="88">
        <v>8</v>
      </c>
      <c r="G109" s="33">
        <v>4.3600000000000003</v>
      </c>
      <c r="H109" s="51">
        <f t="shared" si="16"/>
        <v>5.5171440000000009</v>
      </c>
      <c r="I109" s="53">
        <f t="shared" si="17"/>
        <v>44.137152000000007</v>
      </c>
      <c r="J109" s="67"/>
      <c r="K109" s="96" t="s">
        <v>171</v>
      </c>
      <c r="L109" s="26"/>
      <c r="M109" s="25"/>
      <c r="N109" s="25"/>
      <c r="O109" s="20"/>
    </row>
    <row r="110" spans="1:15" ht="45" x14ac:dyDescent="0.25">
      <c r="A110" s="54" t="s">
        <v>318</v>
      </c>
      <c r="B110" s="8" t="s">
        <v>57</v>
      </c>
      <c r="C110" s="7">
        <v>89362</v>
      </c>
      <c r="D110" s="98" t="s">
        <v>250</v>
      </c>
      <c r="E110" s="54" t="s">
        <v>114</v>
      </c>
      <c r="F110" s="88">
        <v>8</v>
      </c>
      <c r="G110" s="33">
        <v>5.21</v>
      </c>
      <c r="H110" s="51">
        <f t="shared" si="16"/>
        <v>6.5927340000000001</v>
      </c>
      <c r="I110" s="53">
        <f t="shared" si="17"/>
        <v>52.741872000000001</v>
      </c>
      <c r="J110" s="67"/>
      <c r="K110" s="96" t="s">
        <v>171</v>
      </c>
      <c r="L110" s="26"/>
      <c r="M110" s="25"/>
      <c r="N110" s="25"/>
      <c r="O110" s="20"/>
    </row>
    <row r="111" spans="1:15" ht="45" x14ac:dyDescent="0.25">
      <c r="A111" s="54" t="s">
        <v>319</v>
      </c>
      <c r="B111" s="8" t="s">
        <v>57</v>
      </c>
      <c r="C111" s="7">
        <v>89367</v>
      </c>
      <c r="D111" s="98" t="s">
        <v>251</v>
      </c>
      <c r="E111" s="54" t="s">
        <v>114</v>
      </c>
      <c r="F111" s="88">
        <v>4</v>
      </c>
      <c r="G111" s="33">
        <v>6.96</v>
      </c>
      <c r="H111" s="51">
        <f t="shared" si="16"/>
        <v>8.8071840000000012</v>
      </c>
      <c r="I111" s="53">
        <f t="shared" si="17"/>
        <v>35.228736000000005</v>
      </c>
      <c r="J111" s="67"/>
      <c r="K111" s="96" t="s">
        <v>171</v>
      </c>
      <c r="L111" s="26"/>
      <c r="M111" s="25"/>
      <c r="N111" s="25"/>
      <c r="O111" s="20"/>
    </row>
    <row r="112" spans="1:15" ht="45" x14ac:dyDescent="0.25">
      <c r="A112" s="54" t="s">
        <v>320</v>
      </c>
      <c r="B112" s="8" t="s">
        <v>57</v>
      </c>
      <c r="C112" s="7">
        <v>89412</v>
      </c>
      <c r="D112" s="98" t="s">
        <v>252</v>
      </c>
      <c r="E112" s="54" t="s">
        <v>114</v>
      </c>
      <c r="F112" s="88">
        <v>12</v>
      </c>
      <c r="G112" s="33">
        <v>4.91</v>
      </c>
      <c r="H112" s="51">
        <f t="shared" si="16"/>
        <v>6.2131140000000009</v>
      </c>
      <c r="I112" s="53">
        <f t="shared" si="17"/>
        <v>74.557368000000011</v>
      </c>
      <c r="J112" s="67"/>
      <c r="K112" s="96" t="s">
        <v>171</v>
      </c>
      <c r="L112" s="26"/>
      <c r="M112" s="25"/>
      <c r="N112" s="25"/>
      <c r="O112" s="20"/>
    </row>
    <row r="113" spans="1:15" x14ac:dyDescent="0.25">
      <c r="A113" s="54" t="s">
        <v>321</v>
      </c>
      <c r="B113" s="8" t="s">
        <v>58</v>
      </c>
      <c r="C113" s="7" t="s">
        <v>115</v>
      </c>
      <c r="D113" s="98" t="s">
        <v>253</v>
      </c>
      <c r="E113" s="54" t="s">
        <v>114</v>
      </c>
      <c r="F113" s="88">
        <v>12</v>
      </c>
      <c r="G113" s="33">
        <v>9.1300000000000008</v>
      </c>
      <c r="H113" s="51">
        <f t="shared" si="16"/>
        <v>11.553102000000001</v>
      </c>
      <c r="I113" s="53">
        <f t="shared" si="17"/>
        <v>138.637224</v>
      </c>
      <c r="J113" s="67"/>
      <c r="K113" s="96" t="s">
        <v>171</v>
      </c>
      <c r="L113" s="26"/>
      <c r="M113" s="25"/>
      <c r="N113" s="25"/>
      <c r="O113" s="20"/>
    </row>
    <row r="114" spans="1:15" ht="45" x14ac:dyDescent="0.25">
      <c r="A114" s="54" t="s">
        <v>322</v>
      </c>
      <c r="B114" s="8" t="s">
        <v>57</v>
      </c>
      <c r="C114" s="7">
        <v>89438</v>
      </c>
      <c r="D114" s="98" t="s">
        <v>254</v>
      </c>
      <c r="E114" s="54" t="s">
        <v>114</v>
      </c>
      <c r="F114" s="88">
        <v>8</v>
      </c>
      <c r="G114" s="33">
        <v>4.13</v>
      </c>
      <c r="H114" s="51">
        <f t="shared" si="16"/>
        <v>5.226102</v>
      </c>
      <c r="I114" s="53">
        <f t="shared" si="17"/>
        <v>41.808816</v>
      </c>
      <c r="J114" s="67"/>
      <c r="K114" s="96" t="s">
        <v>171</v>
      </c>
      <c r="L114" s="26"/>
      <c r="M114" s="25"/>
      <c r="N114" s="25"/>
      <c r="O114" s="20"/>
    </row>
    <row r="115" spans="1:15" ht="45" x14ac:dyDescent="0.25">
      <c r="A115" s="54" t="s">
        <v>323</v>
      </c>
      <c r="B115" s="8" t="s">
        <v>57</v>
      </c>
      <c r="C115" s="7">
        <v>89440</v>
      </c>
      <c r="D115" s="98" t="s">
        <v>255</v>
      </c>
      <c r="E115" s="54" t="s">
        <v>114</v>
      </c>
      <c r="F115" s="88">
        <v>8</v>
      </c>
      <c r="G115" s="33">
        <v>5.01</v>
      </c>
      <c r="H115" s="51">
        <f t="shared" si="16"/>
        <v>6.3396540000000003</v>
      </c>
      <c r="I115" s="53">
        <f t="shared" si="17"/>
        <v>50.717232000000003</v>
      </c>
      <c r="J115" s="67"/>
      <c r="K115" s="96" t="s">
        <v>171</v>
      </c>
      <c r="L115" s="26"/>
      <c r="M115" s="25"/>
      <c r="N115" s="25"/>
      <c r="O115" s="20"/>
    </row>
    <row r="116" spans="1:15" ht="45" x14ac:dyDescent="0.25">
      <c r="A116" s="54" t="s">
        <v>324</v>
      </c>
      <c r="B116" s="8" t="s">
        <v>57</v>
      </c>
      <c r="C116" s="7">
        <v>89443</v>
      </c>
      <c r="D116" s="98" t="s">
        <v>256</v>
      </c>
      <c r="E116" s="54" t="s">
        <v>114</v>
      </c>
      <c r="F116" s="88">
        <v>4</v>
      </c>
      <c r="G116" s="33">
        <v>7.13</v>
      </c>
      <c r="H116" s="51">
        <f t="shared" si="16"/>
        <v>9.0223019999999998</v>
      </c>
      <c r="I116" s="53">
        <f t="shared" si="17"/>
        <v>36.089207999999999</v>
      </c>
      <c r="J116" s="67"/>
      <c r="K116" s="96" t="s">
        <v>171</v>
      </c>
      <c r="L116" s="26"/>
      <c r="M116" s="25"/>
      <c r="N116" s="25"/>
      <c r="O116" s="20"/>
    </row>
    <row r="117" spans="1:15" ht="60" x14ac:dyDescent="0.25">
      <c r="A117" s="54" t="s">
        <v>325</v>
      </c>
      <c r="B117" s="8" t="s">
        <v>57</v>
      </c>
      <c r="C117" s="7">
        <v>94495</v>
      </c>
      <c r="D117" s="98" t="s">
        <v>245</v>
      </c>
      <c r="E117" s="54" t="s">
        <v>114</v>
      </c>
      <c r="F117" s="88">
        <v>2</v>
      </c>
      <c r="G117" s="33">
        <v>49.82</v>
      </c>
      <c r="H117" s="51">
        <f t="shared" si="16"/>
        <v>63.042228000000001</v>
      </c>
      <c r="I117" s="53">
        <f t="shared" si="17"/>
        <v>126.084456</v>
      </c>
      <c r="J117" s="67"/>
      <c r="K117" s="96" t="s">
        <v>170</v>
      </c>
      <c r="L117" s="26"/>
      <c r="M117" s="25"/>
      <c r="N117" s="25"/>
      <c r="O117" s="20"/>
    </row>
    <row r="118" spans="1:15" ht="45" x14ac:dyDescent="0.25">
      <c r="A118" s="54" t="s">
        <v>326</v>
      </c>
      <c r="B118" s="8" t="s">
        <v>57</v>
      </c>
      <c r="C118" s="7">
        <v>89712</v>
      </c>
      <c r="D118" s="98" t="s">
        <v>257</v>
      </c>
      <c r="E118" s="54" t="s">
        <v>31</v>
      </c>
      <c r="F118" s="88">
        <v>18</v>
      </c>
      <c r="G118" s="9">
        <v>17.3</v>
      </c>
      <c r="H118" s="51">
        <f t="shared" si="16"/>
        <v>21.891420000000004</v>
      </c>
      <c r="I118" s="53">
        <f t="shared" si="17"/>
        <v>394.04556000000008</v>
      </c>
      <c r="J118" s="67"/>
      <c r="K118" s="96" t="s">
        <v>171</v>
      </c>
      <c r="L118" s="26"/>
      <c r="M118" s="25"/>
      <c r="N118" s="25"/>
      <c r="O118" s="20"/>
    </row>
    <row r="119" spans="1:15" ht="45" x14ac:dyDescent="0.25">
      <c r="A119" s="54" t="s">
        <v>327</v>
      </c>
      <c r="B119" s="8" t="s">
        <v>57</v>
      </c>
      <c r="C119" s="7">
        <v>89716</v>
      </c>
      <c r="D119" s="98" t="s">
        <v>258</v>
      </c>
      <c r="E119" s="54" t="s">
        <v>31</v>
      </c>
      <c r="F119" s="88">
        <v>12</v>
      </c>
      <c r="G119" s="33">
        <v>32.96</v>
      </c>
      <c r="H119" s="51">
        <f t="shared" si="16"/>
        <v>41.707584000000004</v>
      </c>
      <c r="I119" s="53">
        <f t="shared" si="17"/>
        <v>500.49100800000008</v>
      </c>
      <c r="J119" s="67"/>
      <c r="K119" s="96" t="s">
        <v>171</v>
      </c>
      <c r="L119" s="26"/>
      <c r="M119" s="25"/>
      <c r="N119" s="25"/>
      <c r="O119" s="20"/>
    </row>
    <row r="120" spans="1:15" ht="45" x14ac:dyDescent="0.25">
      <c r="A120" s="54" t="s">
        <v>328</v>
      </c>
      <c r="B120" s="8" t="s">
        <v>57</v>
      </c>
      <c r="C120" s="7">
        <v>89731</v>
      </c>
      <c r="D120" s="98" t="s">
        <v>259</v>
      </c>
      <c r="E120" s="54" t="s">
        <v>114</v>
      </c>
      <c r="F120" s="88">
        <v>8</v>
      </c>
      <c r="G120" s="33">
        <v>6.2</v>
      </c>
      <c r="H120" s="51">
        <f t="shared" si="16"/>
        <v>7.8454800000000011</v>
      </c>
      <c r="I120" s="53">
        <f t="shared" si="17"/>
        <v>62.763840000000009</v>
      </c>
      <c r="J120" s="67"/>
      <c r="K120" s="96" t="s">
        <v>171</v>
      </c>
      <c r="L120" s="26"/>
      <c r="M120" s="25"/>
      <c r="N120" s="25"/>
      <c r="O120" s="20"/>
    </row>
    <row r="121" spans="1:15" ht="45" x14ac:dyDescent="0.25">
      <c r="A121" s="54" t="s">
        <v>329</v>
      </c>
      <c r="B121" s="8" t="s">
        <v>57</v>
      </c>
      <c r="C121" s="7">
        <v>89809</v>
      </c>
      <c r="D121" s="98" t="s">
        <v>260</v>
      </c>
      <c r="E121" s="54" t="s">
        <v>114</v>
      </c>
      <c r="F121" s="88">
        <v>6</v>
      </c>
      <c r="G121" s="33">
        <v>10.4</v>
      </c>
      <c r="H121" s="51">
        <f t="shared" si="16"/>
        <v>13.160160000000001</v>
      </c>
      <c r="I121" s="53">
        <f t="shared" si="17"/>
        <v>78.96096</v>
      </c>
      <c r="J121" s="67"/>
      <c r="K121" s="96" t="s">
        <v>171</v>
      </c>
      <c r="L121" s="26"/>
      <c r="M121" s="25"/>
      <c r="N121" s="25"/>
      <c r="O121" s="20"/>
    </row>
    <row r="122" spans="1:15" ht="45" x14ac:dyDescent="0.25">
      <c r="A122" s="54" t="s">
        <v>330</v>
      </c>
      <c r="B122" s="8" t="s">
        <v>57</v>
      </c>
      <c r="C122" s="60">
        <v>89784</v>
      </c>
      <c r="D122" s="98" t="s">
        <v>276</v>
      </c>
      <c r="E122" s="54" t="s">
        <v>114</v>
      </c>
      <c r="F122" s="88">
        <v>4</v>
      </c>
      <c r="G122" s="33">
        <v>11.12</v>
      </c>
      <c r="H122" s="51">
        <f t="shared" si="16"/>
        <v>14.071248000000001</v>
      </c>
      <c r="I122" s="53">
        <f t="shared" si="17"/>
        <v>56.284992000000003</v>
      </c>
      <c r="J122" s="67"/>
      <c r="K122" s="96" t="s">
        <v>171</v>
      </c>
      <c r="L122" s="26"/>
      <c r="M122" s="25"/>
      <c r="N122" s="25"/>
      <c r="O122" s="20"/>
    </row>
    <row r="123" spans="1:15" ht="45" x14ac:dyDescent="0.25">
      <c r="A123" s="54" t="s">
        <v>331</v>
      </c>
      <c r="B123" s="8" t="s">
        <v>57</v>
      </c>
      <c r="C123" s="7">
        <v>89796</v>
      </c>
      <c r="D123" s="98" t="s">
        <v>261</v>
      </c>
      <c r="E123" s="54" t="s">
        <v>114</v>
      </c>
      <c r="F123" s="88">
        <v>6</v>
      </c>
      <c r="G123" s="33">
        <v>22.78</v>
      </c>
      <c r="H123" s="51">
        <f t="shared" si="16"/>
        <v>28.825812000000003</v>
      </c>
      <c r="I123" s="53">
        <f t="shared" si="17"/>
        <v>172.95487200000002</v>
      </c>
      <c r="J123" s="67"/>
      <c r="K123" s="96" t="s">
        <v>171</v>
      </c>
      <c r="L123" s="26"/>
      <c r="M123" s="25"/>
      <c r="N123" s="25"/>
      <c r="O123" s="20"/>
    </row>
    <row r="124" spans="1:15" ht="33" customHeight="1" x14ac:dyDescent="0.25">
      <c r="A124" s="54" t="s">
        <v>332</v>
      </c>
      <c r="B124" s="8" t="s">
        <v>58</v>
      </c>
      <c r="C124" s="7" t="s">
        <v>116</v>
      </c>
      <c r="D124" s="98" t="s">
        <v>220</v>
      </c>
      <c r="E124" s="54" t="s">
        <v>114</v>
      </c>
      <c r="F124" s="88">
        <v>6</v>
      </c>
      <c r="G124" s="33">
        <v>25.06</v>
      </c>
      <c r="H124" s="51">
        <f t="shared" si="16"/>
        <v>31.710924000000002</v>
      </c>
      <c r="I124" s="53">
        <f t="shared" si="17"/>
        <v>190.26554400000001</v>
      </c>
      <c r="J124" s="67"/>
      <c r="K124" s="96" t="s">
        <v>171</v>
      </c>
      <c r="L124" s="26"/>
      <c r="M124" s="25"/>
      <c r="N124" s="25"/>
      <c r="O124" s="20"/>
    </row>
    <row r="125" spans="1:15" ht="45" x14ac:dyDescent="0.25">
      <c r="A125" s="54" t="s">
        <v>333</v>
      </c>
      <c r="B125" s="8" t="s">
        <v>58</v>
      </c>
      <c r="C125" s="7">
        <v>89753</v>
      </c>
      <c r="D125" s="98" t="s">
        <v>277</v>
      </c>
      <c r="E125" s="54" t="s">
        <v>114</v>
      </c>
      <c r="F125" s="88">
        <v>8</v>
      </c>
      <c r="G125" s="33">
        <v>5.1100000000000003</v>
      </c>
      <c r="H125" s="51">
        <f t="shared" si="16"/>
        <v>6.4661940000000007</v>
      </c>
      <c r="I125" s="53">
        <f t="shared" si="17"/>
        <v>51.729552000000005</v>
      </c>
      <c r="J125" s="67"/>
      <c r="K125" s="96" t="s">
        <v>171</v>
      </c>
      <c r="L125" s="26"/>
      <c r="M125" s="25"/>
      <c r="N125" s="25"/>
      <c r="O125" s="20"/>
    </row>
    <row r="126" spans="1:15" ht="45" x14ac:dyDescent="0.25">
      <c r="A126" s="54" t="s">
        <v>334</v>
      </c>
      <c r="B126" s="8" t="s">
        <v>57</v>
      </c>
      <c r="C126" s="7">
        <v>89778</v>
      </c>
      <c r="D126" s="98" t="s">
        <v>262</v>
      </c>
      <c r="E126" s="54" t="s">
        <v>114</v>
      </c>
      <c r="F126" s="88">
        <v>8</v>
      </c>
      <c r="G126" s="33">
        <v>10.66</v>
      </c>
      <c r="H126" s="51">
        <f t="shared" si="16"/>
        <v>13.489164000000001</v>
      </c>
      <c r="I126" s="53">
        <f t="shared" si="17"/>
        <v>107.913312</v>
      </c>
      <c r="J126" s="67"/>
      <c r="K126" s="96" t="s">
        <v>171</v>
      </c>
      <c r="L126" s="26"/>
      <c r="M126" s="25"/>
      <c r="N126" s="25"/>
      <c r="O126" s="20"/>
    </row>
    <row r="127" spans="1:15" x14ac:dyDescent="0.25">
      <c r="A127" s="107" t="s">
        <v>335</v>
      </c>
      <c r="B127" s="14"/>
      <c r="C127" s="44"/>
      <c r="D127" s="109" t="s">
        <v>30</v>
      </c>
      <c r="E127" s="79"/>
      <c r="F127" s="103"/>
      <c r="G127" s="16"/>
      <c r="H127" s="16"/>
      <c r="I127" s="16"/>
      <c r="J127" s="61" t="e">
        <f>SUM(I128:I134)</f>
        <v>#REF!</v>
      </c>
      <c r="K127" s="93"/>
      <c r="L127" s="26"/>
      <c r="M127" s="25"/>
      <c r="N127" s="25" t="s">
        <v>91</v>
      </c>
      <c r="O127" s="20"/>
    </row>
    <row r="128" spans="1:15" ht="33.75" customHeight="1" x14ac:dyDescent="0.25">
      <c r="A128" s="90" t="s">
        <v>336</v>
      </c>
      <c r="B128" s="54" t="s">
        <v>57</v>
      </c>
      <c r="C128" s="7">
        <v>92594</v>
      </c>
      <c r="D128" s="110" t="s">
        <v>103</v>
      </c>
      <c r="E128" s="90" t="s">
        <v>15</v>
      </c>
      <c r="F128" s="88">
        <v>12</v>
      </c>
      <c r="G128" s="9">
        <v>854.3</v>
      </c>
      <c r="H128" s="51">
        <f t="shared" si="16"/>
        <v>1081.0312200000001</v>
      </c>
      <c r="I128" s="53">
        <f t="shared" si="17"/>
        <v>12972.374640000002</v>
      </c>
      <c r="J128" s="67"/>
      <c r="K128" s="96" t="s">
        <v>186</v>
      </c>
      <c r="L128" s="26"/>
      <c r="M128" s="25"/>
      <c r="N128" s="25" t="s">
        <v>92</v>
      </c>
      <c r="O128" s="20"/>
    </row>
    <row r="129" spans="1:16" ht="33.75" customHeight="1" x14ac:dyDescent="0.25">
      <c r="A129" s="90" t="s">
        <v>337</v>
      </c>
      <c r="B129" s="54" t="s">
        <v>57</v>
      </c>
      <c r="C129" s="7">
        <v>92596</v>
      </c>
      <c r="D129" s="110" t="s">
        <v>106</v>
      </c>
      <c r="E129" s="90" t="s">
        <v>15</v>
      </c>
      <c r="F129" s="88">
        <v>3</v>
      </c>
      <c r="G129" s="9">
        <v>949.39</v>
      </c>
      <c r="H129" s="51">
        <f t="shared" si="16"/>
        <v>1201.3581060000001</v>
      </c>
      <c r="I129" s="53">
        <f t="shared" si="17"/>
        <v>3604.0743180000004</v>
      </c>
      <c r="J129" s="67"/>
      <c r="K129" s="96" t="s">
        <v>185</v>
      </c>
      <c r="L129" s="26"/>
      <c r="M129" s="25"/>
      <c r="N129" s="25"/>
      <c r="O129" s="20"/>
    </row>
    <row r="130" spans="1:16" ht="30" hidden="1" x14ac:dyDescent="0.25">
      <c r="A130" s="90" t="s">
        <v>338</v>
      </c>
      <c r="B130" s="54" t="s">
        <v>57</v>
      </c>
      <c r="C130" s="46">
        <v>72086</v>
      </c>
      <c r="D130" s="110" t="s">
        <v>36</v>
      </c>
      <c r="E130" s="90" t="s">
        <v>31</v>
      </c>
      <c r="F130" s="88" t="e">
        <f>#REF!</f>
        <v>#REF!</v>
      </c>
      <c r="G130" s="7">
        <v>4.2300000000000004</v>
      </c>
      <c r="H130" s="51">
        <f t="shared" si="16"/>
        <v>5.3526420000000012</v>
      </c>
      <c r="I130" s="53" t="e">
        <f t="shared" si="17"/>
        <v>#REF!</v>
      </c>
      <c r="J130" s="67"/>
      <c r="K130" s="98" t="s">
        <v>214</v>
      </c>
      <c r="L130" s="26"/>
      <c r="M130" s="25"/>
      <c r="N130" s="26" t="s">
        <v>93</v>
      </c>
      <c r="O130" s="29"/>
      <c r="P130" t="s">
        <v>97</v>
      </c>
    </row>
    <row r="131" spans="1:16" ht="30" hidden="1" x14ac:dyDescent="0.25">
      <c r="A131" s="90" t="s">
        <v>339</v>
      </c>
      <c r="B131" s="54" t="s">
        <v>57</v>
      </c>
      <c r="C131" s="46">
        <v>72085</v>
      </c>
      <c r="D131" s="110" t="s">
        <v>37</v>
      </c>
      <c r="E131" s="90" t="s">
        <v>31</v>
      </c>
      <c r="F131" s="88" t="e">
        <f>#REF!</f>
        <v>#REF!</v>
      </c>
      <c r="G131" s="7">
        <v>1.39</v>
      </c>
      <c r="H131" s="51">
        <f t="shared" si="16"/>
        <v>1.7589060000000001</v>
      </c>
      <c r="I131" s="53" t="e">
        <f t="shared" si="17"/>
        <v>#REF!</v>
      </c>
      <c r="J131" s="67"/>
      <c r="K131" s="98" t="s">
        <v>214</v>
      </c>
      <c r="L131" s="26"/>
      <c r="M131" s="25"/>
      <c r="N131" s="26">
        <v>164.15</v>
      </c>
      <c r="O131" s="29" t="s">
        <v>68</v>
      </c>
      <c r="P131" s="40">
        <f>N131</f>
        <v>164.15</v>
      </c>
    </row>
    <row r="132" spans="1:16" s="80" customFormat="1" ht="45" x14ac:dyDescent="0.25">
      <c r="A132" s="90" t="s">
        <v>340</v>
      </c>
      <c r="B132" s="54"/>
      <c r="C132" s="46"/>
      <c r="D132" s="110" t="s">
        <v>270</v>
      </c>
      <c r="E132" s="90" t="s">
        <v>13</v>
      </c>
      <c r="F132" s="88">
        <v>474.55</v>
      </c>
      <c r="G132" s="7"/>
      <c r="H132" s="51"/>
      <c r="I132" s="53"/>
      <c r="J132" s="67"/>
      <c r="K132" s="98" t="s">
        <v>271</v>
      </c>
      <c r="L132" s="26"/>
      <c r="M132" s="25"/>
      <c r="N132" s="26"/>
      <c r="O132" s="29"/>
      <c r="P132" s="40"/>
    </row>
    <row r="133" spans="1:16" x14ac:dyDescent="0.25">
      <c r="A133" s="90" t="s">
        <v>346</v>
      </c>
      <c r="B133" s="54" t="s">
        <v>57</v>
      </c>
      <c r="C133" s="46">
        <v>72089</v>
      </c>
      <c r="D133" s="110" t="s">
        <v>213</v>
      </c>
      <c r="E133" s="90" t="s">
        <v>13</v>
      </c>
      <c r="F133" s="88">
        <v>949.1</v>
      </c>
      <c r="G133" s="7">
        <v>8.0500000000000007</v>
      </c>
      <c r="H133" s="51">
        <f t="shared" si="16"/>
        <v>10.186470000000002</v>
      </c>
      <c r="I133" s="53">
        <f t="shared" si="17"/>
        <v>9667.978677000001</v>
      </c>
      <c r="J133" s="67"/>
      <c r="K133" s="102" t="s">
        <v>177</v>
      </c>
      <c r="L133" s="26"/>
      <c r="M133" s="25"/>
      <c r="N133" s="27">
        <v>295.95999999999998</v>
      </c>
      <c r="O133" s="20" t="s">
        <v>94</v>
      </c>
      <c r="P133" s="41">
        <f>N133+1.8*29.5</f>
        <v>349.06</v>
      </c>
    </row>
    <row r="134" spans="1:16" ht="30" x14ac:dyDescent="0.25">
      <c r="A134" s="90" t="s">
        <v>347</v>
      </c>
      <c r="B134" s="54" t="s">
        <v>57</v>
      </c>
      <c r="C134" s="46">
        <v>72103</v>
      </c>
      <c r="D134" s="110" t="s">
        <v>35</v>
      </c>
      <c r="E134" s="90" t="s">
        <v>31</v>
      </c>
      <c r="F134" s="88">
        <v>108.05</v>
      </c>
      <c r="G134" s="7">
        <v>14.15</v>
      </c>
      <c r="H134" s="51">
        <f t="shared" si="16"/>
        <v>17.90541</v>
      </c>
      <c r="I134" s="53">
        <f t="shared" si="17"/>
        <v>1934.6795505</v>
      </c>
      <c r="J134" s="67"/>
      <c r="K134" s="102" t="s">
        <v>177</v>
      </c>
      <c r="L134" s="26"/>
      <c r="M134" s="25"/>
      <c r="N134" s="27">
        <v>297.47000000000003</v>
      </c>
      <c r="O134" s="29" t="s">
        <v>95</v>
      </c>
      <c r="P134" s="41">
        <f>N134+1*29.5</f>
        <v>326.97000000000003</v>
      </c>
    </row>
    <row r="135" spans="1:16" x14ac:dyDescent="0.25">
      <c r="A135" s="107" t="s">
        <v>341</v>
      </c>
      <c r="B135" s="14"/>
      <c r="C135" s="44"/>
      <c r="D135" s="111" t="s">
        <v>39</v>
      </c>
      <c r="E135" s="79"/>
      <c r="F135" s="103"/>
      <c r="G135" s="22"/>
      <c r="H135" s="22"/>
      <c r="I135" s="23"/>
      <c r="J135" s="69">
        <f>SUM(I136:I139)</f>
        <v>144734.98147865999</v>
      </c>
      <c r="K135" s="93"/>
      <c r="L135" s="26"/>
      <c r="M135" s="25"/>
      <c r="N135" s="27">
        <v>355.67</v>
      </c>
      <c r="O135" s="29" t="s">
        <v>96</v>
      </c>
      <c r="P135" s="41">
        <f>N135+17.62</f>
        <v>373.29</v>
      </c>
    </row>
    <row r="136" spans="1:16" ht="46.5" customHeight="1" x14ac:dyDescent="0.25">
      <c r="A136" s="54" t="s">
        <v>342</v>
      </c>
      <c r="B136" s="54" t="s">
        <v>57</v>
      </c>
      <c r="C136" s="46">
        <v>83534</v>
      </c>
      <c r="D136" s="110" t="s">
        <v>805</v>
      </c>
      <c r="E136" s="90" t="s">
        <v>14</v>
      </c>
      <c r="F136" s="88">
        <v>50.82</v>
      </c>
      <c r="G136" s="12">
        <v>445.04</v>
      </c>
      <c r="H136" s="51">
        <f t="shared" si="16"/>
        <v>563.15361600000006</v>
      </c>
      <c r="I136" s="53">
        <f t="shared" si="17"/>
        <v>28619.466765120003</v>
      </c>
      <c r="J136" s="67"/>
      <c r="K136" s="92" t="s">
        <v>810</v>
      </c>
      <c r="L136" s="26"/>
      <c r="M136" s="25"/>
      <c r="N136" s="27">
        <f>SUM(N131:N135)</f>
        <v>1113.25</v>
      </c>
      <c r="O136" s="29"/>
      <c r="P136" s="40">
        <f>SUM(P131:P135)</f>
        <v>1213.47</v>
      </c>
    </row>
    <row r="137" spans="1:16" ht="35.25" customHeight="1" x14ac:dyDescent="0.25">
      <c r="A137" s="54" t="s">
        <v>343</v>
      </c>
      <c r="B137" s="54" t="s">
        <v>57</v>
      </c>
      <c r="C137" s="46">
        <v>84191</v>
      </c>
      <c r="D137" s="110" t="s">
        <v>812</v>
      </c>
      <c r="E137" s="90" t="s">
        <v>13</v>
      </c>
      <c r="F137" s="88">
        <v>855.54</v>
      </c>
      <c r="G137" s="12">
        <v>94.9</v>
      </c>
      <c r="H137" s="51">
        <f>G137*1.2654</f>
        <v>120.08646000000002</v>
      </c>
      <c r="I137" s="53">
        <f>H137*F137</f>
        <v>102738.7699884</v>
      </c>
      <c r="J137" s="67"/>
      <c r="K137" s="92" t="s">
        <v>184</v>
      </c>
      <c r="L137" s="26"/>
      <c r="M137" s="25"/>
      <c r="N137" s="27"/>
      <c r="O137" s="29"/>
    </row>
    <row r="138" spans="1:16" ht="60" customHeight="1" x14ac:dyDescent="0.25">
      <c r="A138" s="54" t="s">
        <v>344</v>
      </c>
      <c r="B138" s="54" t="s">
        <v>57</v>
      </c>
      <c r="C138" s="46">
        <v>87630</v>
      </c>
      <c r="D138" s="110" t="s">
        <v>239</v>
      </c>
      <c r="E138" s="90" t="s">
        <v>13</v>
      </c>
      <c r="F138" s="88">
        <v>163.11000000000001</v>
      </c>
      <c r="G138" s="12">
        <v>25.51</v>
      </c>
      <c r="H138" s="51">
        <f>G138*1.2654</f>
        <v>32.280354000000003</v>
      </c>
      <c r="I138" s="53">
        <f>H138*F138</f>
        <v>5265.2485409400006</v>
      </c>
      <c r="J138" s="67"/>
      <c r="K138" s="92" t="s">
        <v>183</v>
      </c>
      <c r="L138" s="26"/>
      <c r="M138" s="25"/>
      <c r="N138" s="27"/>
      <c r="O138" s="29"/>
    </row>
    <row r="139" spans="1:16" ht="45" customHeight="1" x14ac:dyDescent="0.25">
      <c r="A139" s="54" t="s">
        <v>345</v>
      </c>
      <c r="B139" s="54" t="s">
        <v>57</v>
      </c>
      <c r="C139" s="45">
        <v>87248</v>
      </c>
      <c r="D139" s="110" t="s">
        <v>240</v>
      </c>
      <c r="E139" s="54" t="s">
        <v>13</v>
      </c>
      <c r="F139" s="88">
        <v>163.11000000000001</v>
      </c>
      <c r="G139" s="33">
        <v>39.299999999999997</v>
      </c>
      <c r="H139" s="51">
        <f t="shared" ref="H139" si="22">G139*1.2654</f>
        <v>49.730220000000003</v>
      </c>
      <c r="I139" s="53">
        <f t="shared" ref="I139" si="23">H139*F139</f>
        <v>8111.4961842000012</v>
      </c>
      <c r="J139" s="62"/>
      <c r="K139" s="92" t="s">
        <v>183</v>
      </c>
      <c r="L139" s="34" t="s">
        <v>63</v>
      </c>
      <c r="M139" s="25"/>
      <c r="N139" s="25"/>
      <c r="O139" s="20"/>
    </row>
    <row r="140" spans="1:16" x14ac:dyDescent="0.25">
      <c r="A140" s="107" t="s">
        <v>349</v>
      </c>
      <c r="B140" s="14"/>
      <c r="C140" s="22"/>
      <c r="D140" s="111" t="s">
        <v>38</v>
      </c>
      <c r="E140" s="79"/>
      <c r="F140" s="103"/>
      <c r="G140" s="24"/>
      <c r="H140" s="24"/>
      <c r="I140" s="24"/>
      <c r="J140" s="61">
        <f>SUM(I141:I144)</f>
        <v>9747.8362994400013</v>
      </c>
      <c r="K140" s="93"/>
      <c r="L140" s="26"/>
      <c r="M140" s="25"/>
      <c r="N140" s="25"/>
      <c r="O140" s="20"/>
    </row>
    <row r="141" spans="1:16" x14ac:dyDescent="0.25">
      <c r="A141" s="90" t="s">
        <v>350</v>
      </c>
      <c r="B141" s="54" t="s">
        <v>57</v>
      </c>
      <c r="C141" s="7">
        <v>84124</v>
      </c>
      <c r="D141" s="112" t="s">
        <v>108</v>
      </c>
      <c r="E141" s="54" t="s">
        <v>15</v>
      </c>
      <c r="F141" s="88">
        <v>16</v>
      </c>
      <c r="G141" s="7">
        <v>71.849999999999994</v>
      </c>
      <c r="H141" s="51">
        <f t="shared" si="16"/>
        <v>90.918989999999994</v>
      </c>
      <c r="I141" s="53">
        <f t="shared" si="17"/>
        <v>1454.7038399999999</v>
      </c>
      <c r="J141" s="67"/>
      <c r="K141" s="102" t="s">
        <v>182</v>
      </c>
      <c r="L141" s="26"/>
    </row>
    <row r="142" spans="1:16" x14ac:dyDescent="0.25">
      <c r="A142" s="90" t="s">
        <v>351</v>
      </c>
      <c r="B142" s="54"/>
      <c r="C142" s="7"/>
      <c r="D142" s="112" t="s">
        <v>274</v>
      </c>
      <c r="E142" s="54" t="s">
        <v>15</v>
      </c>
      <c r="F142" s="113">
        <v>1</v>
      </c>
      <c r="G142" s="7"/>
      <c r="H142" s="51"/>
      <c r="I142" s="53"/>
      <c r="J142" s="67"/>
      <c r="K142" s="102" t="s">
        <v>197</v>
      </c>
      <c r="L142" s="26"/>
    </row>
    <row r="143" spans="1:16" x14ac:dyDescent="0.25">
      <c r="A143" s="90" t="s">
        <v>352</v>
      </c>
      <c r="B143" s="54" t="s">
        <v>57</v>
      </c>
      <c r="C143" s="7" t="s">
        <v>109</v>
      </c>
      <c r="D143" s="112" t="s">
        <v>813</v>
      </c>
      <c r="E143" s="54" t="s">
        <v>13</v>
      </c>
      <c r="F143" s="88">
        <v>22.82</v>
      </c>
      <c r="G143" s="7">
        <v>206.23</v>
      </c>
      <c r="H143" s="51">
        <f t="shared" si="16"/>
        <v>260.96344199999999</v>
      </c>
      <c r="I143" s="53">
        <f t="shared" si="17"/>
        <v>5955.18574644</v>
      </c>
      <c r="J143" s="67"/>
      <c r="K143" s="102" t="s">
        <v>181</v>
      </c>
      <c r="L143" s="26"/>
    </row>
    <row r="144" spans="1:16" x14ac:dyDescent="0.25">
      <c r="A144" s="90" t="s">
        <v>353</v>
      </c>
      <c r="B144" s="54" t="s">
        <v>57</v>
      </c>
      <c r="C144" s="7">
        <v>9537</v>
      </c>
      <c r="D144" s="102" t="s">
        <v>9</v>
      </c>
      <c r="E144" s="54" t="s">
        <v>13</v>
      </c>
      <c r="F144" s="82">
        <v>998.7</v>
      </c>
      <c r="G144" s="1">
        <v>1.85</v>
      </c>
      <c r="H144" s="51">
        <f t="shared" si="16"/>
        <v>2.3409900000000001</v>
      </c>
      <c r="I144" s="53">
        <f t="shared" si="17"/>
        <v>2337.9467130000003</v>
      </c>
      <c r="J144" s="67"/>
      <c r="K144" s="102" t="s">
        <v>180</v>
      </c>
      <c r="L144" s="26"/>
    </row>
    <row r="146" spans="1:11" x14ac:dyDescent="0.25">
      <c r="D146" t="s">
        <v>102</v>
      </c>
    </row>
    <row r="147" spans="1:11" ht="15" customHeight="1" x14ac:dyDescent="0.25">
      <c r="A147" s="260" t="s">
        <v>756</v>
      </c>
      <c r="B147" s="260"/>
      <c r="C147" s="260"/>
      <c r="D147" s="260"/>
      <c r="E147" s="260"/>
      <c r="F147" s="260"/>
      <c r="G147" s="260"/>
      <c r="H147" s="260"/>
      <c r="I147" s="260"/>
      <c r="J147" s="260"/>
      <c r="K147" s="260"/>
    </row>
    <row r="148" spans="1:11" x14ac:dyDescent="0.25">
      <c r="A148" s="261" t="s">
        <v>757</v>
      </c>
      <c r="B148" s="261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1:11" x14ac:dyDescent="0.25">
      <c r="A149" s="262" t="s">
        <v>758</v>
      </c>
      <c r="B149" s="262"/>
      <c r="C149" s="262"/>
      <c r="D149" s="262"/>
      <c r="E149" s="262"/>
      <c r="F149" s="262"/>
      <c r="G149" s="262"/>
      <c r="H149" s="262"/>
      <c r="I149" s="262"/>
      <c r="J149" s="262"/>
      <c r="K149" s="262"/>
    </row>
  </sheetData>
  <mergeCells count="17">
    <mergeCell ref="A1:K1"/>
    <mergeCell ref="A2:K2"/>
    <mergeCell ref="A3:K3"/>
    <mergeCell ref="A10:K10"/>
    <mergeCell ref="K11:K12"/>
    <mergeCell ref="A11:A12"/>
    <mergeCell ref="B11:B12"/>
    <mergeCell ref="C11:C12"/>
    <mergeCell ref="D11:D12"/>
    <mergeCell ref="E11:E12"/>
    <mergeCell ref="F11:F12"/>
    <mergeCell ref="G11:G12"/>
    <mergeCell ref="H11:J11"/>
    <mergeCell ref="A147:K147"/>
    <mergeCell ref="A148:K148"/>
    <mergeCell ref="A149:K149"/>
    <mergeCell ref="D71:K71"/>
  </mergeCells>
  <phoneticPr fontId="8" type="noConversion"/>
  <printOptions horizontalCentered="1"/>
  <pageMargins left="0.59055118110236227" right="0.51181102362204722" top="0.59055118110236227" bottom="0.59055118110236227" header="0.31496062992125984" footer="0.31496062992125984"/>
  <pageSetup paperSize="9" scale="53" fitToWidth="0" fitToHeight="0" orientation="portrait" r:id="rId1"/>
  <rowBreaks count="3" manualBreakCount="3">
    <brk id="49" max="10" man="1"/>
    <brk id="84" max="10" man="1"/>
    <brk id="11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152"/>
  <sheetViews>
    <sheetView view="pageBreakPreview" topLeftCell="A132" zoomScale="70" zoomScaleSheetLayoutView="70" workbookViewId="0">
      <selection activeCell="E140" sqref="E140"/>
    </sheetView>
  </sheetViews>
  <sheetFormatPr defaultRowHeight="15" x14ac:dyDescent="0.25"/>
  <cols>
    <col min="1" max="1" width="8.85546875" style="80" customWidth="1"/>
    <col min="2" max="2" width="17.42578125" style="80" hidden="1" customWidth="1"/>
    <col min="3" max="3" width="15.85546875" style="80" hidden="1" customWidth="1"/>
    <col min="4" max="4" width="63.28515625" style="80" customWidth="1"/>
    <col min="5" max="5" width="6.140625" style="80" customWidth="1"/>
    <col min="6" max="6" width="11.85546875" style="80" customWidth="1"/>
    <col min="7" max="7" width="11.140625" style="80" hidden="1" customWidth="1"/>
    <col min="8" max="8" width="11.28515625" style="80" hidden="1" customWidth="1"/>
    <col min="9" max="9" width="14" style="80" hidden="1" customWidth="1"/>
    <col min="10" max="10" width="21" style="80" hidden="1" customWidth="1"/>
    <col min="11" max="11" width="64.85546875" style="80" customWidth="1"/>
    <col min="12" max="16384" width="9.140625" style="80"/>
  </cols>
  <sheetData>
    <row r="1" spans="1:11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x14ac:dyDescent="0.25">
      <c r="A2" s="264" t="s">
        <v>10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1" x14ac:dyDescent="0.25">
      <c r="A3" s="264" t="s">
        <v>11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</row>
    <row r="4" spans="1:1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x14ac:dyDescent="0.2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x14ac:dyDescent="0.25">
      <c r="A7" s="13" t="s">
        <v>61</v>
      </c>
      <c r="B7" s="13"/>
      <c r="C7" s="13"/>
      <c r="D7" s="13"/>
      <c r="E7" s="13"/>
      <c r="F7" s="13"/>
      <c r="G7" s="13"/>
      <c r="H7" s="13"/>
      <c r="I7" s="13"/>
      <c r="J7" s="13"/>
      <c r="K7" s="25"/>
    </row>
    <row r="8" spans="1:11" x14ac:dyDescent="0.25">
      <c r="A8" s="13" t="s">
        <v>354</v>
      </c>
      <c r="B8" s="13"/>
      <c r="C8" s="13"/>
      <c r="D8" s="13"/>
      <c r="E8" s="13"/>
      <c r="F8" s="13"/>
      <c r="G8" s="13"/>
      <c r="H8" s="13"/>
      <c r="I8" s="13"/>
      <c r="J8" s="13"/>
      <c r="K8" s="25"/>
    </row>
    <row r="9" spans="1:11" x14ac:dyDescent="0.25">
      <c r="A9" s="13" t="s">
        <v>355</v>
      </c>
      <c r="B9" s="13"/>
      <c r="C9" s="13"/>
      <c r="D9" s="13"/>
      <c r="E9" s="13"/>
      <c r="F9" s="13"/>
      <c r="G9" s="13"/>
      <c r="H9" s="13"/>
      <c r="I9" s="13"/>
      <c r="J9" s="13"/>
      <c r="K9" s="25"/>
    </row>
    <row r="10" spans="1:11" ht="18.75" x14ac:dyDescent="0.3">
      <c r="A10" s="265" t="s">
        <v>800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7"/>
    </row>
    <row r="11" spans="1:11" ht="15" customHeight="1" x14ac:dyDescent="0.25">
      <c r="A11" s="268" t="s">
        <v>1</v>
      </c>
      <c r="B11" s="269" t="s">
        <v>56</v>
      </c>
      <c r="C11" s="268" t="s">
        <v>8</v>
      </c>
      <c r="D11" s="268" t="s">
        <v>2</v>
      </c>
      <c r="E11" s="268" t="s">
        <v>3</v>
      </c>
      <c r="F11" s="271" t="s">
        <v>4</v>
      </c>
      <c r="G11" s="272" t="s">
        <v>59</v>
      </c>
      <c r="H11" s="257" t="s">
        <v>60</v>
      </c>
      <c r="I11" s="258"/>
      <c r="J11" s="259"/>
      <c r="K11" s="268" t="s">
        <v>40</v>
      </c>
    </row>
    <row r="12" spans="1:11" x14ac:dyDescent="0.25">
      <c r="A12" s="268"/>
      <c r="B12" s="270"/>
      <c r="C12" s="268"/>
      <c r="D12" s="268"/>
      <c r="E12" s="268"/>
      <c r="F12" s="271"/>
      <c r="G12" s="273"/>
      <c r="H12" s="143" t="s">
        <v>5</v>
      </c>
      <c r="I12" s="144" t="s">
        <v>7</v>
      </c>
      <c r="J12" s="145" t="s">
        <v>6</v>
      </c>
      <c r="K12" s="268"/>
    </row>
    <row r="13" spans="1:11" ht="120" x14ac:dyDescent="0.25">
      <c r="A13" s="77" t="s">
        <v>19</v>
      </c>
      <c r="B13" s="114"/>
      <c r="C13" s="77"/>
      <c r="D13" s="36" t="s">
        <v>47</v>
      </c>
      <c r="E13" s="77" t="s">
        <v>48</v>
      </c>
      <c r="F13" s="115">
        <v>7</v>
      </c>
      <c r="G13" s="116"/>
      <c r="H13" s="116"/>
      <c r="I13" s="117"/>
      <c r="J13" s="117"/>
      <c r="K13" s="81" t="s">
        <v>356</v>
      </c>
    </row>
    <row r="14" spans="1:11" x14ac:dyDescent="0.25">
      <c r="A14" s="146" t="s">
        <v>21</v>
      </c>
      <c r="B14" s="147" t="s">
        <v>117</v>
      </c>
      <c r="C14" s="147"/>
      <c r="D14" s="147" t="s">
        <v>226</v>
      </c>
      <c r="E14" s="147"/>
      <c r="F14" s="147"/>
      <c r="G14" s="147"/>
      <c r="H14" s="147"/>
      <c r="I14" s="147"/>
      <c r="J14" s="147"/>
      <c r="K14" s="148"/>
    </row>
    <row r="15" spans="1:11" hidden="1" x14ac:dyDescent="0.25">
      <c r="A15" s="107" t="s">
        <v>20</v>
      </c>
      <c r="B15" s="14"/>
      <c r="C15" s="19"/>
      <c r="D15" s="14" t="s">
        <v>44</v>
      </c>
      <c r="E15" s="15"/>
      <c r="F15" s="16"/>
      <c r="G15" s="17"/>
      <c r="H15" s="17"/>
      <c r="I15" s="17"/>
      <c r="J15" s="18" t="e">
        <f>SUM(I16:I17)</f>
        <v>#REF!</v>
      </c>
      <c r="K15" s="35"/>
    </row>
    <row r="16" spans="1:11" ht="30" hidden="1" x14ac:dyDescent="0.25">
      <c r="A16" s="54" t="s">
        <v>118</v>
      </c>
      <c r="B16" s="54" t="s">
        <v>57</v>
      </c>
      <c r="C16" s="42" t="s">
        <v>46</v>
      </c>
      <c r="D16" s="39" t="s">
        <v>45</v>
      </c>
      <c r="E16" s="36" t="s">
        <v>13</v>
      </c>
      <c r="F16" s="50">
        <f>3*1.5</f>
        <v>4.5</v>
      </c>
      <c r="G16" s="38">
        <v>261.58999999999997</v>
      </c>
      <c r="H16" s="51">
        <f>G16*1.2654</f>
        <v>331.015986</v>
      </c>
      <c r="I16" s="53">
        <f>H16*F16</f>
        <v>1489.5719369999999</v>
      </c>
      <c r="J16" s="37"/>
      <c r="K16" s="34"/>
    </row>
    <row r="17" spans="1:11" hidden="1" x14ac:dyDescent="0.25">
      <c r="A17" s="54" t="s">
        <v>119</v>
      </c>
      <c r="B17" s="43" t="s">
        <v>49</v>
      </c>
      <c r="C17" s="55" t="s">
        <v>62</v>
      </c>
      <c r="D17" s="36" t="s">
        <v>47</v>
      </c>
      <c r="E17" s="36" t="s">
        <v>48</v>
      </c>
      <c r="F17" s="59">
        <v>5</v>
      </c>
      <c r="G17" s="58" t="e">
        <f>#REF!</f>
        <v>#REF!</v>
      </c>
      <c r="H17" s="51" t="e">
        <f>G17*1.2654</f>
        <v>#REF!</v>
      </c>
      <c r="I17" s="53" t="e">
        <f>H17*F17</f>
        <v>#REF!</v>
      </c>
      <c r="J17" s="37"/>
    </row>
    <row r="18" spans="1:11" x14ac:dyDescent="0.25">
      <c r="A18" s="107" t="s">
        <v>22</v>
      </c>
      <c r="B18" s="14"/>
      <c r="C18" s="44"/>
      <c r="D18" s="14" t="s">
        <v>99</v>
      </c>
      <c r="E18" s="49"/>
      <c r="F18" s="16"/>
      <c r="G18" s="16"/>
      <c r="H18" s="16"/>
      <c r="I18" s="21"/>
      <c r="J18" s="18">
        <f>SUM(I19:I22)</f>
        <v>6773.7837623399992</v>
      </c>
      <c r="K18" s="35"/>
    </row>
    <row r="19" spans="1:11" ht="74.25" customHeight="1" x14ac:dyDescent="0.25">
      <c r="A19" s="90" t="s">
        <v>122</v>
      </c>
      <c r="B19" s="54" t="s">
        <v>57</v>
      </c>
      <c r="C19" s="86">
        <v>73481</v>
      </c>
      <c r="D19" s="119" t="s">
        <v>229</v>
      </c>
      <c r="E19" s="89" t="s">
        <v>14</v>
      </c>
      <c r="F19" s="88">
        <v>10.26</v>
      </c>
      <c r="G19" s="10">
        <v>30.73</v>
      </c>
      <c r="H19" s="51">
        <f t="shared" ref="H19:H22" si="0">G19*1.2654</f>
        <v>38.885742</v>
      </c>
      <c r="I19" s="53">
        <f t="shared" ref="I19:I22" si="1">H19*F19</f>
        <v>398.96771292</v>
      </c>
      <c r="J19" s="5"/>
      <c r="K19" s="121" t="s">
        <v>357</v>
      </c>
    </row>
    <row r="20" spans="1:11" ht="48" customHeight="1" x14ac:dyDescent="0.25">
      <c r="A20" s="90" t="s">
        <v>123</v>
      </c>
      <c r="B20" s="54" t="s">
        <v>57</v>
      </c>
      <c r="C20" s="86">
        <v>5622</v>
      </c>
      <c r="D20" s="87" t="s">
        <v>801</v>
      </c>
      <c r="E20" s="89" t="s">
        <v>13</v>
      </c>
      <c r="F20" s="88">
        <v>24.13</v>
      </c>
      <c r="G20" s="10">
        <v>3.97</v>
      </c>
      <c r="H20" s="51">
        <f t="shared" si="0"/>
        <v>5.0236380000000009</v>
      </c>
      <c r="I20" s="53">
        <f t="shared" si="1"/>
        <v>121.22038494000002</v>
      </c>
      <c r="J20" s="5"/>
      <c r="K20" s="122" t="s">
        <v>362</v>
      </c>
    </row>
    <row r="21" spans="1:11" ht="30" customHeight="1" x14ac:dyDescent="0.25">
      <c r="A21" s="90" t="s">
        <v>124</v>
      </c>
      <c r="B21" s="54" t="s">
        <v>57</v>
      </c>
      <c r="C21" s="86">
        <v>6122</v>
      </c>
      <c r="D21" s="87" t="s">
        <v>802</v>
      </c>
      <c r="E21" s="89" t="s">
        <v>14</v>
      </c>
      <c r="F21" s="88">
        <v>3.04</v>
      </c>
      <c r="G21" s="10">
        <v>372.45</v>
      </c>
      <c r="H21" s="51">
        <f t="shared" si="0"/>
        <v>471.29822999999999</v>
      </c>
      <c r="I21" s="53">
        <f t="shared" si="1"/>
        <v>1432.7466191999999</v>
      </c>
      <c r="J21" s="5"/>
      <c r="K21" s="122" t="s">
        <v>363</v>
      </c>
    </row>
    <row r="22" spans="1:11" ht="31.5" customHeight="1" x14ac:dyDescent="0.25">
      <c r="A22" s="90" t="s">
        <v>125</v>
      </c>
      <c r="B22" s="54" t="s">
        <v>57</v>
      </c>
      <c r="C22" s="86">
        <v>83519</v>
      </c>
      <c r="D22" s="87" t="s">
        <v>230</v>
      </c>
      <c r="E22" s="89" t="s">
        <v>14</v>
      </c>
      <c r="F22" s="88">
        <v>10.26</v>
      </c>
      <c r="G22" s="10">
        <v>371.32</v>
      </c>
      <c r="H22" s="51">
        <f t="shared" si="0"/>
        <v>469.86832800000002</v>
      </c>
      <c r="I22" s="53">
        <f t="shared" si="1"/>
        <v>4820.8490452799997</v>
      </c>
      <c r="J22" s="5"/>
      <c r="K22" s="122" t="s">
        <v>364</v>
      </c>
    </row>
    <row r="23" spans="1:11" ht="30" x14ac:dyDescent="0.25">
      <c r="A23" s="90" t="s">
        <v>126</v>
      </c>
      <c r="B23" s="54"/>
      <c r="C23" s="86"/>
      <c r="D23" s="87" t="s">
        <v>231</v>
      </c>
      <c r="E23" s="89" t="s">
        <v>14</v>
      </c>
      <c r="F23" s="88">
        <v>7.29</v>
      </c>
      <c r="G23" s="10"/>
      <c r="H23" s="51"/>
      <c r="I23" s="53"/>
      <c r="J23" s="5"/>
      <c r="K23" s="122" t="s">
        <v>365</v>
      </c>
    </row>
    <row r="24" spans="1:11" x14ac:dyDescent="0.25">
      <c r="A24" s="107" t="s">
        <v>42</v>
      </c>
      <c r="B24" s="14"/>
      <c r="C24" s="44"/>
      <c r="D24" s="14" t="s">
        <v>29</v>
      </c>
      <c r="E24" s="79"/>
      <c r="F24" s="103"/>
      <c r="G24" s="16"/>
      <c r="H24" s="16"/>
      <c r="I24" s="21"/>
      <c r="J24" s="18">
        <f>SUM(I25)</f>
        <v>5836.6731909600012</v>
      </c>
      <c r="K24" s="93"/>
    </row>
    <row r="25" spans="1:11" ht="75" customHeight="1" x14ac:dyDescent="0.25">
      <c r="A25" s="83" t="s">
        <v>127</v>
      </c>
      <c r="B25" s="54" t="s">
        <v>57</v>
      </c>
      <c r="C25" s="78">
        <v>87499</v>
      </c>
      <c r="D25" s="85" t="s">
        <v>232</v>
      </c>
      <c r="E25" s="83" t="s">
        <v>13</v>
      </c>
      <c r="F25" s="84">
        <v>62.18</v>
      </c>
      <c r="G25" s="11">
        <v>74.180000000000007</v>
      </c>
      <c r="H25" s="51">
        <f t="shared" ref="H25" si="2">G25*1.2654</f>
        <v>93.867372000000017</v>
      </c>
      <c r="I25" s="53">
        <f t="shared" ref="I25" si="3">H25*F25</f>
        <v>5836.6731909600012</v>
      </c>
      <c r="J25" s="6"/>
      <c r="K25" s="121" t="s">
        <v>358</v>
      </c>
    </row>
    <row r="26" spans="1:11" x14ac:dyDescent="0.25">
      <c r="A26" s="107" t="s">
        <v>50</v>
      </c>
      <c r="B26" s="14"/>
      <c r="C26" s="44"/>
      <c r="D26" s="14" t="s">
        <v>18</v>
      </c>
      <c r="E26" s="79"/>
      <c r="F26" s="104"/>
      <c r="G26" s="16"/>
      <c r="H26" s="16"/>
      <c r="I26" s="16"/>
      <c r="J26" s="18">
        <f>SUM(I29:I30)</f>
        <v>3600.57017232</v>
      </c>
      <c r="K26" s="93"/>
    </row>
    <row r="27" spans="1:11" ht="67.5" customHeight="1" x14ac:dyDescent="0.25">
      <c r="A27" s="54" t="s">
        <v>128</v>
      </c>
      <c r="B27" s="14"/>
      <c r="C27" s="44"/>
      <c r="D27" s="4" t="s">
        <v>233</v>
      </c>
      <c r="E27" s="54" t="s">
        <v>13</v>
      </c>
      <c r="F27" s="105">
        <v>54.58</v>
      </c>
      <c r="G27" s="16"/>
      <c r="H27" s="16"/>
      <c r="I27" s="16"/>
      <c r="J27" s="18"/>
      <c r="K27" s="123" t="s">
        <v>359</v>
      </c>
    </row>
    <row r="28" spans="1:11" ht="80.25" customHeight="1" x14ac:dyDescent="0.25">
      <c r="A28" s="54" t="s">
        <v>129</v>
      </c>
      <c r="B28" s="14"/>
      <c r="C28" s="44"/>
      <c r="D28" s="4" t="s">
        <v>234</v>
      </c>
      <c r="E28" s="54" t="s">
        <v>13</v>
      </c>
      <c r="F28" s="105">
        <v>13.54</v>
      </c>
      <c r="G28" s="16"/>
      <c r="H28" s="16"/>
      <c r="I28" s="16"/>
      <c r="J28" s="18"/>
      <c r="K28" s="125" t="s">
        <v>361</v>
      </c>
    </row>
    <row r="29" spans="1:11" ht="93.75" customHeight="1" x14ac:dyDescent="0.25">
      <c r="A29" s="54" t="s">
        <v>130</v>
      </c>
      <c r="B29" s="54" t="s">
        <v>57</v>
      </c>
      <c r="C29" s="45">
        <v>87550</v>
      </c>
      <c r="D29" s="4" t="s">
        <v>235</v>
      </c>
      <c r="E29" s="54" t="s">
        <v>13</v>
      </c>
      <c r="F29" s="88">
        <v>41.04</v>
      </c>
      <c r="G29" s="33">
        <v>13.27</v>
      </c>
      <c r="H29" s="51">
        <f t="shared" ref="H29:H30" si="4">G29*1.2654</f>
        <v>16.791858000000001</v>
      </c>
      <c r="I29" s="53">
        <f t="shared" ref="I29:I30" si="5">H29*F29</f>
        <v>689.13785232000009</v>
      </c>
      <c r="J29" s="2"/>
      <c r="K29" s="124" t="s">
        <v>360</v>
      </c>
    </row>
    <row r="30" spans="1:11" ht="126" customHeight="1" x14ac:dyDescent="0.25">
      <c r="A30" s="54" t="s">
        <v>216</v>
      </c>
      <c r="B30" s="54" t="s">
        <v>58</v>
      </c>
      <c r="C30" s="57" t="s">
        <v>158</v>
      </c>
      <c r="D30" s="4" t="s">
        <v>236</v>
      </c>
      <c r="E30" s="54" t="s">
        <v>13</v>
      </c>
      <c r="F30" s="88">
        <v>40</v>
      </c>
      <c r="G30" s="33">
        <v>57.52</v>
      </c>
      <c r="H30" s="51">
        <f t="shared" si="4"/>
        <v>72.785808000000003</v>
      </c>
      <c r="I30" s="53">
        <f t="shared" si="5"/>
        <v>2911.4323199999999</v>
      </c>
      <c r="J30" s="2"/>
      <c r="K30" s="95" t="s">
        <v>360</v>
      </c>
    </row>
    <row r="31" spans="1:11" x14ac:dyDescent="0.25">
      <c r="A31" s="107" t="s">
        <v>51</v>
      </c>
      <c r="B31" s="14"/>
      <c r="C31" s="44"/>
      <c r="D31" s="14" t="s">
        <v>32</v>
      </c>
      <c r="E31" s="79"/>
      <c r="F31" s="103"/>
      <c r="G31" s="16"/>
      <c r="H31" s="16"/>
      <c r="I31" s="16"/>
      <c r="J31" s="18">
        <f>SUM(I32:I32)</f>
        <v>356.23540800000001</v>
      </c>
      <c r="K31" s="93"/>
    </row>
    <row r="32" spans="1:11" ht="51" customHeight="1" x14ac:dyDescent="0.25">
      <c r="A32" s="54" t="s">
        <v>131</v>
      </c>
      <c r="B32" s="8" t="s">
        <v>58</v>
      </c>
      <c r="C32" s="45" t="s">
        <v>33</v>
      </c>
      <c r="D32" s="81" t="s">
        <v>237</v>
      </c>
      <c r="E32" s="54" t="s">
        <v>13</v>
      </c>
      <c r="F32" s="88">
        <v>7.82</v>
      </c>
      <c r="G32" s="9">
        <v>36</v>
      </c>
      <c r="H32" s="51">
        <f t="shared" ref="H32" si="6">G32*1.2654</f>
        <v>45.554400000000001</v>
      </c>
      <c r="I32" s="53">
        <f t="shared" ref="I32" si="7">H32*F32</f>
        <v>356.23540800000001</v>
      </c>
      <c r="J32" s="2"/>
      <c r="K32" s="95" t="s">
        <v>367</v>
      </c>
    </row>
    <row r="33" spans="1:11" x14ac:dyDescent="0.25">
      <c r="A33" s="107" t="s">
        <v>52</v>
      </c>
      <c r="B33" s="14"/>
      <c r="C33" s="44"/>
      <c r="D33" s="14" t="s">
        <v>23</v>
      </c>
      <c r="E33" s="79"/>
      <c r="F33" s="103"/>
      <c r="G33" s="16"/>
      <c r="H33" s="16"/>
      <c r="I33" s="16"/>
      <c r="J33" s="18">
        <f>SUM(I34:I37)</f>
        <v>1304.6314492800002</v>
      </c>
      <c r="K33" s="93"/>
    </row>
    <row r="34" spans="1:11" ht="30" x14ac:dyDescent="0.25">
      <c r="A34" s="54" t="s">
        <v>132</v>
      </c>
      <c r="B34" s="54" t="s">
        <v>57</v>
      </c>
      <c r="C34" s="45" t="s">
        <v>25</v>
      </c>
      <c r="D34" s="81" t="s">
        <v>24</v>
      </c>
      <c r="E34" s="54" t="s">
        <v>15</v>
      </c>
      <c r="F34" s="88">
        <v>2</v>
      </c>
      <c r="G34" s="33">
        <v>46.48</v>
      </c>
      <c r="H34" s="51">
        <f t="shared" ref="H34:H37" si="8">G34*1.2654</f>
        <v>58.815792000000002</v>
      </c>
      <c r="I34" s="53">
        <f t="shared" ref="I34:I37" si="9">H34*F34</f>
        <v>117.631584</v>
      </c>
      <c r="J34" s="2"/>
      <c r="K34" s="126" t="s">
        <v>370</v>
      </c>
    </row>
    <row r="35" spans="1:11" ht="63" customHeight="1" x14ac:dyDescent="0.25">
      <c r="A35" s="54" t="s">
        <v>133</v>
      </c>
      <c r="B35" s="54" t="s">
        <v>57</v>
      </c>
      <c r="C35" s="45">
        <v>94559</v>
      </c>
      <c r="D35" s="81" t="s">
        <v>238</v>
      </c>
      <c r="E35" s="54" t="s">
        <v>13</v>
      </c>
      <c r="F35" s="88">
        <v>0.64</v>
      </c>
      <c r="G35" s="33">
        <v>333.47</v>
      </c>
      <c r="H35" s="51">
        <f t="shared" si="8"/>
        <v>421.97293800000006</v>
      </c>
      <c r="I35" s="53">
        <f t="shared" si="9"/>
        <v>270.06268032000003</v>
      </c>
      <c r="J35" s="2"/>
      <c r="K35" s="95" t="s">
        <v>369</v>
      </c>
    </row>
    <row r="36" spans="1:11" ht="32.25" customHeight="1" x14ac:dyDescent="0.25">
      <c r="A36" s="54" t="s">
        <v>278</v>
      </c>
      <c r="B36" s="54" t="s">
        <v>57</v>
      </c>
      <c r="C36" s="45">
        <v>72117</v>
      </c>
      <c r="D36" s="81" t="s">
        <v>803</v>
      </c>
      <c r="E36" s="54" t="s">
        <v>13</v>
      </c>
      <c r="F36" s="88">
        <v>0.45</v>
      </c>
      <c r="G36" s="33">
        <v>114.4</v>
      </c>
      <c r="H36" s="51">
        <f t="shared" si="8"/>
        <v>144.76176000000001</v>
      </c>
      <c r="I36" s="53">
        <f t="shared" si="9"/>
        <v>65.142792</v>
      </c>
      <c r="J36" s="2"/>
      <c r="K36" s="125" t="s">
        <v>369</v>
      </c>
    </row>
    <row r="37" spans="1:11" ht="83.25" customHeight="1" x14ac:dyDescent="0.25">
      <c r="A37" s="54" t="s">
        <v>279</v>
      </c>
      <c r="B37" s="8" t="s">
        <v>58</v>
      </c>
      <c r="C37" s="45" t="s">
        <v>43</v>
      </c>
      <c r="D37" s="98" t="s">
        <v>210</v>
      </c>
      <c r="E37" s="54" t="s">
        <v>13</v>
      </c>
      <c r="F37" s="88">
        <v>3.78</v>
      </c>
      <c r="G37" s="9">
        <v>178.08</v>
      </c>
      <c r="H37" s="51">
        <f t="shared" si="8"/>
        <v>225.34243200000003</v>
      </c>
      <c r="I37" s="53">
        <f t="shared" si="9"/>
        <v>851.7943929600001</v>
      </c>
      <c r="J37" s="2"/>
      <c r="K37" s="125" t="s">
        <v>368</v>
      </c>
    </row>
    <row r="38" spans="1:11" x14ac:dyDescent="0.25">
      <c r="A38" s="107" t="s">
        <v>53</v>
      </c>
      <c r="B38" s="14"/>
      <c r="C38" s="44"/>
      <c r="D38" s="14" t="s">
        <v>34</v>
      </c>
      <c r="E38" s="79"/>
      <c r="F38" s="103"/>
      <c r="G38" s="22"/>
      <c r="H38" s="22"/>
      <c r="I38" s="23"/>
      <c r="J38" s="30">
        <f>SUM(I39)</f>
        <v>226.27781568</v>
      </c>
      <c r="K38" s="93"/>
    </row>
    <row r="39" spans="1:11" ht="60" x14ac:dyDescent="0.25">
      <c r="A39" s="54" t="s">
        <v>134</v>
      </c>
      <c r="B39" s="54" t="s">
        <v>57</v>
      </c>
      <c r="C39" s="46">
        <v>6067</v>
      </c>
      <c r="D39" s="81" t="s">
        <v>804</v>
      </c>
      <c r="E39" s="90" t="s">
        <v>13</v>
      </c>
      <c r="F39" s="88">
        <v>6.72</v>
      </c>
      <c r="G39" s="12">
        <v>26.61</v>
      </c>
      <c r="H39" s="51">
        <f t="shared" ref="H39" si="10">G39*1.2654</f>
        <v>33.672294000000001</v>
      </c>
      <c r="I39" s="53">
        <f t="shared" ref="I39" si="11">H39*F39</f>
        <v>226.27781568</v>
      </c>
      <c r="J39" s="1"/>
      <c r="K39" s="127" t="s">
        <v>378</v>
      </c>
    </row>
    <row r="40" spans="1:11" ht="23.25" customHeight="1" x14ac:dyDescent="0.25">
      <c r="A40" s="54" t="s">
        <v>135</v>
      </c>
      <c r="B40" s="54"/>
      <c r="C40" s="46"/>
      <c r="D40" s="81" t="s">
        <v>206</v>
      </c>
      <c r="E40" s="90" t="s">
        <v>13</v>
      </c>
      <c r="F40" s="106">
        <v>3.2</v>
      </c>
      <c r="G40" s="12"/>
      <c r="H40" s="51"/>
      <c r="I40" s="53"/>
      <c r="J40" s="1"/>
      <c r="K40" s="99" t="s">
        <v>377</v>
      </c>
    </row>
    <row r="41" spans="1:11" x14ac:dyDescent="0.25">
      <c r="A41" s="107" t="s">
        <v>54</v>
      </c>
      <c r="B41" s="14"/>
      <c r="C41" s="44"/>
      <c r="D41" s="14" t="s">
        <v>26</v>
      </c>
      <c r="E41" s="79"/>
      <c r="F41" s="103"/>
      <c r="G41" s="16"/>
      <c r="H41" s="16"/>
      <c r="I41" s="16"/>
      <c r="J41" s="31">
        <f>SUM(I42:I62)</f>
        <v>5149.8489960000006</v>
      </c>
      <c r="K41" s="93"/>
    </row>
    <row r="42" spans="1:11" ht="45" x14ac:dyDescent="0.25">
      <c r="A42" s="54" t="s">
        <v>136</v>
      </c>
      <c r="B42" s="54" t="s">
        <v>58</v>
      </c>
      <c r="C42" s="56" t="s">
        <v>111</v>
      </c>
      <c r="D42" s="81" t="s">
        <v>243</v>
      </c>
      <c r="E42" s="54" t="s">
        <v>15</v>
      </c>
      <c r="F42" s="88">
        <v>2</v>
      </c>
      <c r="G42" s="33">
        <v>729.08</v>
      </c>
      <c r="H42" s="51">
        <f t="shared" ref="H42:H62" si="12">G42*1.2654</f>
        <v>922.57783200000006</v>
      </c>
      <c r="I42" s="53">
        <f t="shared" ref="I42:I62" si="13">H42*F42</f>
        <v>1845.1556640000001</v>
      </c>
      <c r="J42" s="2"/>
      <c r="K42" s="274" t="s">
        <v>366</v>
      </c>
    </row>
    <row r="43" spans="1:11" ht="75" x14ac:dyDescent="0.25">
      <c r="A43" s="54" t="s">
        <v>137</v>
      </c>
      <c r="B43" s="8" t="s">
        <v>58</v>
      </c>
      <c r="C43" s="7" t="s">
        <v>110</v>
      </c>
      <c r="D43" s="81" t="s">
        <v>244</v>
      </c>
      <c r="E43" s="54" t="s">
        <v>15</v>
      </c>
      <c r="F43" s="88">
        <v>2</v>
      </c>
      <c r="G43" s="33">
        <v>294.95999999999998</v>
      </c>
      <c r="H43" s="51">
        <f t="shared" si="12"/>
        <v>373.24238400000002</v>
      </c>
      <c r="I43" s="53">
        <f t="shared" si="13"/>
        <v>746.48476800000003</v>
      </c>
      <c r="J43" s="1"/>
      <c r="K43" s="275"/>
    </row>
    <row r="44" spans="1:11" ht="60" x14ac:dyDescent="0.25">
      <c r="A44" s="54" t="s">
        <v>138</v>
      </c>
      <c r="B44" s="8" t="s">
        <v>57</v>
      </c>
      <c r="C44" s="7">
        <v>94495</v>
      </c>
      <c r="D44" s="81" t="s">
        <v>245</v>
      </c>
      <c r="E44" s="54" t="s">
        <v>114</v>
      </c>
      <c r="F44" s="88">
        <v>2</v>
      </c>
      <c r="G44" s="33">
        <v>49.82</v>
      </c>
      <c r="H44" s="51">
        <f t="shared" si="12"/>
        <v>63.042228000000001</v>
      </c>
      <c r="I44" s="53">
        <f t="shared" si="13"/>
        <v>126.084456</v>
      </c>
      <c r="J44" s="1"/>
      <c r="K44" s="275"/>
    </row>
    <row r="45" spans="1:11" ht="30" x14ac:dyDescent="0.25">
      <c r="A45" s="54" t="s">
        <v>139</v>
      </c>
      <c r="B45" s="8" t="s">
        <v>57</v>
      </c>
      <c r="C45" s="7">
        <v>89355</v>
      </c>
      <c r="D45" s="81" t="s">
        <v>246</v>
      </c>
      <c r="E45" s="54" t="s">
        <v>31</v>
      </c>
      <c r="F45" s="88">
        <v>8</v>
      </c>
      <c r="G45" s="33">
        <v>10.65</v>
      </c>
      <c r="H45" s="51">
        <f t="shared" si="12"/>
        <v>13.476510000000001</v>
      </c>
      <c r="I45" s="53">
        <f t="shared" si="13"/>
        <v>107.81208000000001</v>
      </c>
      <c r="J45" s="1"/>
      <c r="K45" s="275"/>
    </row>
    <row r="46" spans="1:11" ht="30" x14ac:dyDescent="0.25">
      <c r="A46" s="54" t="s">
        <v>140</v>
      </c>
      <c r="B46" s="8" t="s">
        <v>57</v>
      </c>
      <c r="C46" s="7">
        <v>89356</v>
      </c>
      <c r="D46" s="81" t="s">
        <v>247</v>
      </c>
      <c r="E46" s="54" t="s">
        <v>31</v>
      </c>
      <c r="F46" s="88">
        <v>8</v>
      </c>
      <c r="G46" s="33">
        <v>12.63</v>
      </c>
      <c r="H46" s="51">
        <f t="shared" si="12"/>
        <v>15.982002000000001</v>
      </c>
      <c r="I46" s="53">
        <f t="shared" si="13"/>
        <v>127.85601600000001</v>
      </c>
      <c r="J46" s="1"/>
      <c r="K46" s="275"/>
    </row>
    <row r="47" spans="1:11" ht="30" x14ac:dyDescent="0.25">
      <c r="A47" s="54" t="s">
        <v>141</v>
      </c>
      <c r="B47" s="8" t="s">
        <v>57</v>
      </c>
      <c r="C47" s="7">
        <v>89357</v>
      </c>
      <c r="D47" s="81" t="s">
        <v>248</v>
      </c>
      <c r="E47" s="54" t="s">
        <v>31</v>
      </c>
      <c r="F47" s="88">
        <v>12</v>
      </c>
      <c r="G47" s="33">
        <v>17.34</v>
      </c>
      <c r="H47" s="51">
        <f t="shared" si="12"/>
        <v>21.942036000000002</v>
      </c>
      <c r="I47" s="53">
        <f t="shared" si="13"/>
        <v>263.30443200000002</v>
      </c>
      <c r="J47" s="1"/>
      <c r="K47" s="275"/>
    </row>
    <row r="48" spans="1:11" ht="45" x14ac:dyDescent="0.25">
      <c r="A48" s="54" t="s">
        <v>142</v>
      </c>
      <c r="B48" s="8" t="s">
        <v>57</v>
      </c>
      <c r="C48" s="7">
        <v>89358</v>
      </c>
      <c r="D48" s="81" t="s">
        <v>249</v>
      </c>
      <c r="E48" s="54" t="s">
        <v>114</v>
      </c>
      <c r="F48" s="88">
        <v>8</v>
      </c>
      <c r="G48" s="33">
        <v>4.3600000000000003</v>
      </c>
      <c r="H48" s="51">
        <f t="shared" si="12"/>
        <v>5.5171440000000009</v>
      </c>
      <c r="I48" s="53">
        <f t="shared" si="13"/>
        <v>44.137152000000007</v>
      </c>
      <c r="J48" s="1"/>
      <c r="K48" s="275"/>
    </row>
    <row r="49" spans="1:11" ht="45" x14ac:dyDescent="0.25">
      <c r="A49" s="54" t="s">
        <v>143</v>
      </c>
      <c r="B49" s="8" t="s">
        <v>57</v>
      </c>
      <c r="C49" s="7">
        <v>89362</v>
      </c>
      <c r="D49" s="81" t="s">
        <v>250</v>
      </c>
      <c r="E49" s="54" t="s">
        <v>114</v>
      </c>
      <c r="F49" s="88">
        <v>8</v>
      </c>
      <c r="G49" s="33">
        <v>5.21</v>
      </c>
      <c r="H49" s="51">
        <f t="shared" si="12"/>
        <v>6.5927340000000001</v>
      </c>
      <c r="I49" s="53">
        <f t="shared" si="13"/>
        <v>52.741872000000001</v>
      </c>
      <c r="J49" s="1"/>
      <c r="K49" s="275"/>
    </row>
    <row r="50" spans="1:11" ht="45" x14ac:dyDescent="0.25">
      <c r="A50" s="54" t="s">
        <v>144</v>
      </c>
      <c r="B50" s="8" t="s">
        <v>57</v>
      </c>
      <c r="C50" s="7">
        <v>89367</v>
      </c>
      <c r="D50" s="81" t="s">
        <v>251</v>
      </c>
      <c r="E50" s="54" t="s">
        <v>114</v>
      </c>
      <c r="F50" s="88">
        <v>8</v>
      </c>
      <c r="G50" s="33">
        <v>6.96</v>
      </c>
      <c r="H50" s="51">
        <f t="shared" si="12"/>
        <v>8.8071840000000012</v>
      </c>
      <c r="I50" s="53">
        <f t="shared" si="13"/>
        <v>70.45747200000001</v>
      </c>
      <c r="J50" s="1"/>
      <c r="K50" s="275"/>
    </row>
    <row r="51" spans="1:11" ht="45" x14ac:dyDescent="0.25">
      <c r="A51" s="54" t="s">
        <v>145</v>
      </c>
      <c r="B51" s="8" t="s">
        <v>57</v>
      </c>
      <c r="C51" s="7">
        <v>89412</v>
      </c>
      <c r="D51" s="81" t="s">
        <v>252</v>
      </c>
      <c r="E51" s="54" t="s">
        <v>114</v>
      </c>
      <c r="F51" s="88">
        <v>4</v>
      </c>
      <c r="G51" s="33">
        <v>4.91</v>
      </c>
      <c r="H51" s="51">
        <f t="shared" si="12"/>
        <v>6.2131140000000009</v>
      </c>
      <c r="I51" s="53">
        <f t="shared" si="13"/>
        <v>24.852456000000004</v>
      </c>
      <c r="J51" s="1"/>
      <c r="K51" s="275"/>
    </row>
    <row r="52" spans="1:11" x14ac:dyDescent="0.25">
      <c r="A52" s="54" t="s">
        <v>146</v>
      </c>
      <c r="B52" s="8" t="s">
        <v>58</v>
      </c>
      <c r="C52" s="7" t="s">
        <v>115</v>
      </c>
      <c r="D52" s="81" t="s">
        <v>253</v>
      </c>
      <c r="E52" s="54" t="s">
        <v>114</v>
      </c>
      <c r="F52" s="88">
        <v>4</v>
      </c>
      <c r="G52" s="33">
        <v>9.1300000000000008</v>
      </c>
      <c r="H52" s="51">
        <f t="shared" si="12"/>
        <v>11.553102000000001</v>
      </c>
      <c r="I52" s="53">
        <f t="shared" si="13"/>
        <v>46.212408000000003</v>
      </c>
      <c r="J52" s="1"/>
      <c r="K52" s="275"/>
    </row>
    <row r="53" spans="1:11" ht="45" x14ac:dyDescent="0.25">
      <c r="A53" s="54" t="s">
        <v>147</v>
      </c>
      <c r="B53" s="8" t="s">
        <v>57</v>
      </c>
      <c r="C53" s="7">
        <v>89438</v>
      </c>
      <c r="D53" s="81" t="s">
        <v>254</v>
      </c>
      <c r="E53" s="54" t="s">
        <v>114</v>
      </c>
      <c r="F53" s="88">
        <v>8</v>
      </c>
      <c r="G53" s="33">
        <v>4.13</v>
      </c>
      <c r="H53" s="51">
        <f t="shared" si="12"/>
        <v>5.226102</v>
      </c>
      <c r="I53" s="53">
        <f t="shared" si="13"/>
        <v>41.808816</v>
      </c>
      <c r="J53" s="1"/>
      <c r="K53" s="275"/>
    </row>
    <row r="54" spans="1:11" ht="45" x14ac:dyDescent="0.25">
      <c r="A54" s="54" t="s">
        <v>148</v>
      </c>
      <c r="B54" s="8" t="s">
        <v>57</v>
      </c>
      <c r="C54" s="7">
        <v>89440</v>
      </c>
      <c r="D54" s="81" t="s">
        <v>255</v>
      </c>
      <c r="E54" s="54" t="s">
        <v>114</v>
      </c>
      <c r="F54" s="88">
        <v>8</v>
      </c>
      <c r="G54" s="33">
        <v>5.01</v>
      </c>
      <c r="H54" s="51">
        <f t="shared" si="12"/>
        <v>6.3396540000000003</v>
      </c>
      <c r="I54" s="53">
        <f t="shared" si="13"/>
        <v>50.717232000000003</v>
      </c>
      <c r="J54" s="1"/>
      <c r="K54" s="275"/>
    </row>
    <row r="55" spans="1:11" ht="45" x14ac:dyDescent="0.25">
      <c r="A55" s="54" t="s">
        <v>149</v>
      </c>
      <c r="B55" s="8" t="s">
        <v>57</v>
      </c>
      <c r="C55" s="7">
        <v>89443</v>
      </c>
      <c r="D55" s="81" t="s">
        <v>256</v>
      </c>
      <c r="E55" s="54" t="s">
        <v>114</v>
      </c>
      <c r="F55" s="88">
        <v>6</v>
      </c>
      <c r="G55" s="33">
        <v>7.13</v>
      </c>
      <c r="H55" s="51">
        <f t="shared" si="12"/>
        <v>9.0223019999999998</v>
      </c>
      <c r="I55" s="53">
        <f t="shared" si="13"/>
        <v>54.133811999999999</v>
      </c>
      <c r="J55" s="1"/>
      <c r="K55" s="275"/>
    </row>
    <row r="56" spans="1:11" ht="45" x14ac:dyDescent="0.25">
      <c r="A56" s="54" t="s">
        <v>150</v>
      </c>
      <c r="B56" s="8" t="s">
        <v>57</v>
      </c>
      <c r="C56" s="7">
        <v>89712</v>
      </c>
      <c r="D56" s="81" t="s">
        <v>257</v>
      </c>
      <c r="E56" s="54" t="s">
        <v>31</v>
      </c>
      <c r="F56" s="88">
        <v>18</v>
      </c>
      <c r="G56" s="9">
        <v>17.3</v>
      </c>
      <c r="H56" s="51">
        <f t="shared" si="12"/>
        <v>21.891420000000004</v>
      </c>
      <c r="I56" s="53">
        <f t="shared" si="13"/>
        <v>394.04556000000008</v>
      </c>
      <c r="J56" s="1"/>
      <c r="K56" s="275"/>
    </row>
    <row r="57" spans="1:11" ht="45" x14ac:dyDescent="0.25">
      <c r="A57" s="54" t="s">
        <v>151</v>
      </c>
      <c r="B57" s="8" t="s">
        <v>57</v>
      </c>
      <c r="C57" s="7">
        <v>89716</v>
      </c>
      <c r="D57" s="81" t="s">
        <v>258</v>
      </c>
      <c r="E57" s="54" t="s">
        <v>31</v>
      </c>
      <c r="F57" s="88">
        <v>16</v>
      </c>
      <c r="G57" s="33">
        <v>32.96</v>
      </c>
      <c r="H57" s="51">
        <f t="shared" si="12"/>
        <v>41.707584000000004</v>
      </c>
      <c r="I57" s="53">
        <f t="shared" si="13"/>
        <v>667.32134400000007</v>
      </c>
      <c r="J57" s="1"/>
      <c r="K57" s="275"/>
    </row>
    <row r="58" spans="1:11" ht="45" x14ac:dyDescent="0.25">
      <c r="A58" s="54" t="s">
        <v>152</v>
      </c>
      <c r="B58" s="8" t="s">
        <v>57</v>
      </c>
      <c r="C58" s="7">
        <v>89731</v>
      </c>
      <c r="D58" s="81" t="s">
        <v>259</v>
      </c>
      <c r="E58" s="54" t="s">
        <v>114</v>
      </c>
      <c r="F58" s="88">
        <v>4</v>
      </c>
      <c r="G58" s="33">
        <v>6.2</v>
      </c>
      <c r="H58" s="51">
        <f t="shared" si="12"/>
        <v>7.8454800000000011</v>
      </c>
      <c r="I58" s="53">
        <f t="shared" si="13"/>
        <v>31.381920000000004</v>
      </c>
      <c r="J58" s="1"/>
      <c r="K58" s="275"/>
    </row>
    <row r="59" spans="1:11" ht="45" x14ac:dyDescent="0.25">
      <c r="A59" s="54" t="s">
        <v>153</v>
      </c>
      <c r="B59" s="8" t="s">
        <v>57</v>
      </c>
      <c r="C59" s="7">
        <v>89809</v>
      </c>
      <c r="D59" s="81" t="s">
        <v>260</v>
      </c>
      <c r="E59" s="54" t="s">
        <v>114</v>
      </c>
      <c r="F59" s="88">
        <v>8</v>
      </c>
      <c r="G59" s="33">
        <v>10.4</v>
      </c>
      <c r="H59" s="51">
        <f t="shared" si="12"/>
        <v>13.160160000000001</v>
      </c>
      <c r="I59" s="53">
        <f t="shared" si="13"/>
        <v>105.28128000000001</v>
      </c>
      <c r="J59" s="1"/>
      <c r="K59" s="275"/>
    </row>
    <row r="60" spans="1:11" ht="45" x14ac:dyDescent="0.25">
      <c r="A60" s="54" t="s">
        <v>154</v>
      </c>
      <c r="B60" s="8" t="s">
        <v>57</v>
      </c>
      <c r="C60" s="7">
        <v>89796</v>
      </c>
      <c r="D60" s="81" t="s">
        <v>261</v>
      </c>
      <c r="E60" s="54" t="s">
        <v>114</v>
      </c>
      <c r="F60" s="88">
        <v>4</v>
      </c>
      <c r="G60" s="33">
        <v>22.78</v>
      </c>
      <c r="H60" s="51">
        <f t="shared" si="12"/>
        <v>28.825812000000003</v>
      </c>
      <c r="I60" s="53">
        <f t="shared" si="13"/>
        <v>115.30324800000001</v>
      </c>
      <c r="J60" s="1"/>
      <c r="K60" s="275"/>
    </row>
    <row r="61" spans="1:11" x14ac:dyDescent="0.25">
      <c r="A61" s="54" t="s">
        <v>155</v>
      </c>
      <c r="B61" s="8" t="s">
        <v>58</v>
      </c>
      <c r="C61" s="7" t="s">
        <v>116</v>
      </c>
      <c r="D61" s="81" t="s">
        <v>220</v>
      </c>
      <c r="E61" s="54" t="s">
        <v>114</v>
      </c>
      <c r="F61" s="88">
        <v>4</v>
      </c>
      <c r="G61" s="33">
        <v>25.06</v>
      </c>
      <c r="H61" s="51">
        <f t="shared" si="12"/>
        <v>31.710924000000002</v>
      </c>
      <c r="I61" s="53">
        <f t="shared" si="13"/>
        <v>126.84369600000001</v>
      </c>
      <c r="J61" s="1"/>
      <c r="K61" s="275"/>
    </row>
    <row r="62" spans="1:11" ht="45" x14ac:dyDescent="0.25">
      <c r="A62" s="54" t="s">
        <v>156</v>
      </c>
      <c r="B62" s="8" t="s">
        <v>57</v>
      </c>
      <c r="C62" s="7">
        <v>89778</v>
      </c>
      <c r="D62" s="81" t="s">
        <v>262</v>
      </c>
      <c r="E62" s="54" t="s">
        <v>114</v>
      </c>
      <c r="F62" s="88">
        <v>8</v>
      </c>
      <c r="G62" s="33">
        <v>10.66</v>
      </c>
      <c r="H62" s="51">
        <f t="shared" si="12"/>
        <v>13.489164000000001</v>
      </c>
      <c r="I62" s="53">
        <f t="shared" si="13"/>
        <v>107.913312</v>
      </c>
      <c r="J62" s="1"/>
      <c r="K62" s="276"/>
    </row>
    <row r="63" spans="1:11" x14ac:dyDescent="0.25">
      <c r="A63" s="107" t="s">
        <v>401</v>
      </c>
      <c r="B63" s="14"/>
      <c r="C63" s="44"/>
      <c r="D63" s="28" t="s">
        <v>39</v>
      </c>
      <c r="E63" s="79"/>
      <c r="F63" s="103"/>
      <c r="G63" s="22"/>
      <c r="H63" s="22"/>
      <c r="I63" s="23"/>
      <c r="J63" s="32">
        <f>SUM(I64:I65)</f>
        <v>641.32268868000006</v>
      </c>
      <c r="K63" s="93"/>
    </row>
    <row r="64" spans="1:11" ht="62.25" customHeight="1" x14ac:dyDescent="0.25">
      <c r="A64" s="54" t="s">
        <v>402</v>
      </c>
      <c r="B64" s="54" t="s">
        <v>57</v>
      </c>
      <c r="C64" s="46">
        <v>87630</v>
      </c>
      <c r="D64" s="81" t="s">
        <v>239</v>
      </c>
      <c r="E64" s="90" t="s">
        <v>13</v>
      </c>
      <c r="F64" s="88">
        <v>7.82</v>
      </c>
      <c r="G64" s="12">
        <v>25.51</v>
      </c>
      <c r="H64" s="51">
        <f>G64*1.2654</f>
        <v>32.280354000000003</v>
      </c>
      <c r="I64" s="53">
        <f>H64*F64</f>
        <v>252.43236828000002</v>
      </c>
      <c r="J64" s="1"/>
      <c r="K64" s="128" t="s">
        <v>379</v>
      </c>
    </row>
    <row r="65" spans="1:11" ht="48" customHeight="1" x14ac:dyDescent="0.25">
      <c r="A65" s="54" t="s">
        <v>403</v>
      </c>
      <c r="B65" s="54" t="s">
        <v>57</v>
      </c>
      <c r="C65" s="45">
        <v>87248</v>
      </c>
      <c r="D65" s="81" t="s">
        <v>240</v>
      </c>
      <c r="E65" s="54" t="s">
        <v>13</v>
      </c>
      <c r="F65" s="88">
        <v>7.82</v>
      </c>
      <c r="G65" s="33">
        <v>39.299999999999997</v>
      </c>
      <c r="H65" s="51">
        <f t="shared" ref="H65" si="14">G65*1.2654</f>
        <v>49.730220000000003</v>
      </c>
      <c r="I65" s="53">
        <f t="shared" ref="I65" si="15">H65*F65</f>
        <v>388.89032040000001</v>
      </c>
      <c r="J65" s="2"/>
      <c r="K65" s="128" t="s">
        <v>380</v>
      </c>
    </row>
    <row r="66" spans="1:11" ht="54" customHeight="1" x14ac:dyDescent="0.25">
      <c r="A66" s="54" t="s">
        <v>404</v>
      </c>
      <c r="B66" s="70"/>
      <c r="C66" s="71"/>
      <c r="D66" s="81" t="s">
        <v>805</v>
      </c>
      <c r="E66" s="54" t="s">
        <v>14</v>
      </c>
      <c r="F66" s="82">
        <v>1.81</v>
      </c>
      <c r="G66" s="72"/>
      <c r="H66" s="73"/>
      <c r="I66" s="74"/>
      <c r="J66" s="75"/>
      <c r="K66" s="121" t="s">
        <v>376</v>
      </c>
    </row>
    <row r="67" spans="1:11" ht="17.25" customHeight="1" x14ac:dyDescent="0.25">
      <c r="A67" s="108" t="s">
        <v>55</v>
      </c>
      <c r="B67" s="70"/>
      <c r="C67" s="71"/>
      <c r="D67" s="76" t="s">
        <v>38</v>
      </c>
      <c r="E67" s="91"/>
      <c r="F67" s="101"/>
      <c r="G67" s="76"/>
      <c r="H67" s="76"/>
      <c r="I67" s="76"/>
      <c r="J67" s="76"/>
      <c r="K67" s="101"/>
    </row>
    <row r="68" spans="1:11" ht="31.5" customHeight="1" x14ac:dyDescent="0.25">
      <c r="A68" s="90" t="s">
        <v>198</v>
      </c>
      <c r="B68" s="54"/>
      <c r="C68" s="45"/>
      <c r="D68" s="81" t="s">
        <v>242</v>
      </c>
      <c r="E68" s="54" t="s">
        <v>31</v>
      </c>
      <c r="F68" s="82">
        <v>158.04</v>
      </c>
      <c r="G68" s="33"/>
      <c r="H68" s="51"/>
      <c r="I68" s="53"/>
      <c r="J68" s="2"/>
      <c r="K68" s="92" t="s">
        <v>372</v>
      </c>
    </row>
    <row r="69" spans="1:11" ht="30" x14ac:dyDescent="0.25">
      <c r="A69" s="90" t="s">
        <v>199</v>
      </c>
      <c r="B69" s="54" t="s">
        <v>58</v>
      </c>
      <c r="C69" s="56" t="s">
        <v>113</v>
      </c>
      <c r="D69" s="81" t="s">
        <v>112</v>
      </c>
      <c r="E69" s="54" t="s">
        <v>31</v>
      </c>
      <c r="F69" s="88">
        <v>4.8</v>
      </c>
      <c r="G69" s="33">
        <v>196.13</v>
      </c>
      <c r="H69" s="51">
        <f>G69*1.2654</f>
        <v>248.18290200000001</v>
      </c>
      <c r="I69" s="53">
        <f>H69*F69</f>
        <v>1191.2779296000001</v>
      </c>
      <c r="J69" s="2"/>
      <c r="K69" s="92" t="s">
        <v>373</v>
      </c>
    </row>
    <row r="70" spans="1:11" ht="46.5" customHeight="1" x14ac:dyDescent="0.25">
      <c r="A70" s="90" t="s">
        <v>200</v>
      </c>
      <c r="B70" s="54"/>
      <c r="C70" s="45"/>
      <c r="D70" s="81" t="s">
        <v>241</v>
      </c>
      <c r="E70" s="54" t="s">
        <v>13</v>
      </c>
      <c r="F70" s="82">
        <v>3.24</v>
      </c>
      <c r="G70" s="33"/>
      <c r="H70" s="51"/>
      <c r="I70" s="53"/>
      <c r="J70" s="2"/>
      <c r="K70" s="92" t="s">
        <v>371</v>
      </c>
    </row>
    <row r="71" spans="1:11" x14ac:dyDescent="0.25">
      <c r="A71" s="146" t="s">
        <v>280</v>
      </c>
      <c r="B71" s="147" t="s">
        <v>12</v>
      </c>
      <c r="C71" s="147"/>
      <c r="D71" s="147" t="s">
        <v>227</v>
      </c>
      <c r="E71" s="146"/>
      <c r="F71" s="149"/>
      <c r="G71" s="147"/>
      <c r="H71" s="147"/>
      <c r="I71" s="147"/>
      <c r="J71" s="147"/>
      <c r="K71" s="150"/>
    </row>
    <row r="72" spans="1:11" x14ac:dyDescent="0.25">
      <c r="A72" s="107" t="s">
        <v>281</v>
      </c>
      <c r="B72" s="14"/>
      <c r="C72" s="44"/>
      <c r="D72" s="14" t="s">
        <v>16</v>
      </c>
      <c r="E72" s="79"/>
      <c r="F72" s="103"/>
      <c r="G72" s="17"/>
      <c r="H72" s="52"/>
      <c r="I72" s="17"/>
      <c r="J72" s="61" t="e">
        <f>SUM(I73:I81)</f>
        <v>#REF!</v>
      </c>
      <c r="K72" s="93"/>
    </row>
    <row r="73" spans="1:11" x14ac:dyDescent="0.25">
      <c r="A73" s="54" t="s">
        <v>282</v>
      </c>
      <c r="B73" s="54" t="s">
        <v>57</v>
      </c>
      <c r="C73" s="45" t="s">
        <v>41</v>
      </c>
      <c r="D73" s="102" t="s">
        <v>17</v>
      </c>
      <c r="E73" s="54" t="s">
        <v>13</v>
      </c>
      <c r="F73" s="88">
        <v>1032.3499999999999</v>
      </c>
      <c r="G73" s="33">
        <v>18.079999999999998</v>
      </c>
      <c r="H73" s="51">
        <f>G73*1.2654</f>
        <v>22.878432</v>
      </c>
      <c r="I73" s="53">
        <f>H73*F73</f>
        <v>23618.549275199999</v>
      </c>
      <c r="J73" s="62"/>
      <c r="K73" s="92" t="s">
        <v>393</v>
      </c>
    </row>
    <row r="74" spans="1:11" ht="77.25" customHeight="1" x14ac:dyDescent="0.25">
      <c r="A74" s="54" t="s">
        <v>283</v>
      </c>
      <c r="B74" s="54" t="s">
        <v>57</v>
      </c>
      <c r="C74" s="45">
        <v>72215</v>
      </c>
      <c r="D74" s="98" t="s">
        <v>263</v>
      </c>
      <c r="E74" s="54" t="s">
        <v>13</v>
      </c>
      <c r="F74" s="88">
        <v>17.21</v>
      </c>
      <c r="G74" s="33">
        <v>30.13</v>
      </c>
      <c r="H74" s="51">
        <f>G74*1.2654</f>
        <v>38.126502000000002</v>
      </c>
      <c r="I74" s="53">
        <f>H74*F74</f>
        <v>656.15709942000012</v>
      </c>
      <c r="J74" s="62"/>
      <c r="K74" s="98" t="s">
        <v>400</v>
      </c>
    </row>
    <row r="75" spans="1:11" ht="30" x14ac:dyDescent="0.25">
      <c r="A75" s="54" t="s">
        <v>284</v>
      </c>
      <c r="B75" s="54" t="s">
        <v>57</v>
      </c>
      <c r="C75" s="45">
        <v>85397</v>
      </c>
      <c r="D75" s="98" t="s">
        <v>264</v>
      </c>
      <c r="E75" s="54" t="s">
        <v>13</v>
      </c>
      <c r="F75" s="88">
        <v>210.1</v>
      </c>
      <c r="G75" s="33">
        <v>16.28</v>
      </c>
      <c r="H75" s="51">
        <f t="shared" ref="H75:H145" si="16">G75*1.2654</f>
        <v>20.600712000000001</v>
      </c>
      <c r="I75" s="53">
        <f t="shared" ref="I75:I145" si="17">H75*F75</f>
        <v>4328.2095912000004</v>
      </c>
      <c r="J75" s="62"/>
      <c r="K75" s="98" t="s">
        <v>399</v>
      </c>
    </row>
    <row r="76" spans="1:11" ht="57" customHeight="1" x14ac:dyDescent="0.25">
      <c r="A76" s="54" t="s">
        <v>285</v>
      </c>
      <c r="B76" s="54" t="s">
        <v>57</v>
      </c>
      <c r="C76" s="56" t="s">
        <v>87</v>
      </c>
      <c r="D76" s="98" t="s">
        <v>88</v>
      </c>
      <c r="E76" s="54" t="s">
        <v>13</v>
      </c>
      <c r="F76" s="88">
        <v>896.31</v>
      </c>
      <c r="G76" s="33">
        <v>5.24</v>
      </c>
      <c r="H76" s="51">
        <f t="shared" si="16"/>
        <v>6.6306960000000004</v>
      </c>
      <c r="I76" s="53">
        <f t="shared" si="17"/>
        <v>5943.1591317599996</v>
      </c>
      <c r="J76" s="62"/>
      <c r="K76" s="98" t="s">
        <v>398</v>
      </c>
    </row>
    <row r="77" spans="1:11" ht="54.75" customHeight="1" x14ac:dyDescent="0.25">
      <c r="A77" s="54" t="s">
        <v>286</v>
      </c>
      <c r="B77" s="54" t="s">
        <v>57</v>
      </c>
      <c r="C77" s="56">
        <v>72125</v>
      </c>
      <c r="D77" s="98" t="s">
        <v>265</v>
      </c>
      <c r="E77" s="54" t="s">
        <v>13</v>
      </c>
      <c r="F77" s="88">
        <v>1299.3800000000001</v>
      </c>
      <c r="G77" s="33">
        <v>6.19</v>
      </c>
      <c r="H77" s="51">
        <f t="shared" si="16"/>
        <v>7.8328260000000007</v>
      </c>
      <c r="I77" s="53">
        <f t="shared" si="17"/>
        <v>10177.817447880001</v>
      </c>
      <c r="J77" s="62"/>
      <c r="K77" s="98" t="s">
        <v>397</v>
      </c>
    </row>
    <row r="78" spans="1:11" ht="11.25" hidden="1" customHeight="1" x14ac:dyDescent="0.25">
      <c r="A78" s="54" t="s">
        <v>287</v>
      </c>
      <c r="B78" s="54" t="s">
        <v>57</v>
      </c>
      <c r="C78" s="56" t="s">
        <v>100</v>
      </c>
      <c r="D78" s="98" t="s">
        <v>101</v>
      </c>
      <c r="E78" s="54" t="s">
        <v>13</v>
      </c>
      <c r="F78" s="88" t="e">
        <f>#REF!</f>
        <v>#REF!</v>
      </c>
      <c r="G78" s="33">
        <v>9.73</v>
      </c>
      <c r="H78" s="51">
        <f t="shared" si="16"/>
        <v>12.312342000000001</v>
      </c>
      <c r="I78" s="53" t="e">
        <f t="shared" si="17"/>
        <v>#REF!</v>
      </c>
      <c r="J78" s="62"/>
      <c r="K78" s="98"/>
    </row>
    <row r="79" spans="1:11" ht="30" customHeight="1" x14ac:dyDescent="0.25">
      <c r="A79" s="54" t="s">
        <v>288</v>
      </c>
      <c r="B79" s="54" t="s">
        <v>57</v>
      </c>
      <c r="C79" s="45">
        <v>72142</v>
      </c>
      <c r="D79" s="98" t="s">
        <v>266</v>
      </c>
      <c r="E79" s="54" t="s">
        <v>13</v>
      </c>
      <c r="F79" s="88">
        <v>34.6</v>
      </c>
      <c r="G79" s="33">
        <v>7.49</v>
      </c>
      <c r="H79" s="51">
        <f t="shared" si="16"/>
        <v>9.4778460000000013</v>
      </c>
      <c r="I79" s="53">
        <f t="shared" si="17"/>
        <v>327.93347160000008</v>
      </c>
      <c r="J79" s="63"/>
      <c r="K79" s="129" t="s">
        <v>394</v>
      </c>
    </row>
    <row r="80" spans="1:11" ht="30" x14ac:dyDescent="0.25">
      <c r="A80" s="54" t="s">
        <v>289</v>
      </c>
      <c r="B80" s="54" t="s">
        <v>57</v>
      </c>
      <c r="C80" s="45">
        <v>72230</v>
      </c>
      <c r="D80" s="98" t="s">
        <v>267</v>
      </c>
      <c r="E80" s="54" t="s">
        <v>13</v>
      </c>
      <c r="F80" s="88">
        <v>949.1</v>
      </c>
      <c r="G80" s="33">
        <v>6.02</v>
      </c>
      <c r="H80" s="51">
        <f t="shared" si="16"/>
        <v>7.6177080000000004</v>
      </c>
      <c r="I80" s="53">
        <f t="shared" si="17"/>
        <v>7229.9666628000004</v>
      </c>
      <c r="J80" s="62"/>
      <c r="K80" s="102" t="s">
        <v>395</v>
      </c>
    </row>
    <row r="81" spans="1:11" ht="30" x14ac:dyDescent="0.25">
      <c r="A81" s="54" t="s">
        <v>290</v>
      </c>
      <c r="B81" s="54" t="s">
        <v>57</v>
      </c>
      <c r="C81" s="47">
        <v>72228</v>
      </c>
      <c r="D81" s="98" t="s">
        <v>268</v>
      </c>
      <c r="E81" s="89" t="s">
        <v>13</v>
      </c>
      <c r="F81" s="88">
        <v>474.55</v>
      </c>
      <c r="G81" s="10">
        <v>13.52</v>
      </c>
      <c r="H81" s="51">
        <f t="shared" si="16"/>
        <v>17.108208000000001</v>
      </c>
      <c r="I81" s="53">
        <f t="shared" si="17"/>
        <v>8118.7001064000005</v>
      </c>
      <c r="J81" s="64"/>
      <c r="K81" s="98" t="s">
        <v>396</v>
      </c>
    </row>
    <row r="82" spans="1:11" x14ac:dyDescent="0.25">
      <c r="A82" s="107" t="s">
        <v>291</v>
      </c>
      <c r="B82" s="14"/>
      <c r="C82" s="44"/>
      <c r="D82" s="109" t="s">
        <v>29</v>
      </c>
      <c r="E82" s="79"/>
      <c r="F82" s="103"/>
      <c r="G82" s="16"/>
      <c r="H82" s="16"/>
      <c r="I82" s="21"/>
      <c r="J82" s="61">
        <f>SUM(I83:I84)</f>
        <v>10542.055245480002</v>
      </c>
      <c r="K82" s="93"/>
    </row>
    <row r="83" spans="1:11" ht="78.75" customHeight="1" x14ac:dyDescent="0.25">
      <c r="A83" s="83" t="s">
        <v>292</v>
      </c>
      <c r="B83" s="54" t="s">
        <v>57</v>
      </c>
      <c r="C83" s="48">
        <v>87499</v>
      </c>
      <c r="D83" s="98" t="s">
        <v>232</v>
      </c>
      <c r="E83" s="83" t="s">
        <v>13</v>
      </c>
      <c r="F83" s="88">
        <v>86.27</v>
      </c>
      <c r="G83" s="11">
        <v>74.180000000000007</v>
      </c>
      <c r="H83" s="51">
        <f t="shared" si="16"/>
        <v>93.867372000000017</v>
      </c>
      <c r="I83" s="53">
        <f t="shared" si="17"/>
        <v>8097.9381824400007</v>
      </c>
      <c r="J83" s="65"/>
      <c r="K83" s="129" t="str">
        <f>K25</f>
        <v xml:space="preserve">UTILIZAR BLOCOS CERÂMICOS COM FUROS NA HORIZONTAL DE DIMENSÃO 9x14x19 CM (ESPESSURA DE 9CM) PARA COMPOSIÇÃO DE PAREDE EM ALVENARIA; JUNTAS DE ARGAMASSA PREPARADA MECANICAMENTE EM BETONEIRA E ESPESSURA DE 10 MM; </v>
      </c>
    </row>
    <row r="84" spans="1:11" ht="45" x14ac:dyDescent="0.25">
      <c r="A84" s="83" t="s">
        <v>293</v>
      </c>
      <c r="B84" s="54" t="s">
        <v>57</v>
      </c>
      <c r="C84" s="48">
        <v>9875</v>
      </c>
      <c r="D84" s="98" t="s">
        <v>807</v>
      </c>
      <c r="E84" s="83" t="s">
        <v>13</v>
      </c>
      <c r="F84" s="88">
        <v>18.16</v>
      </c>
      <c r="G84" s="11">
        <v>106.36</v>
      </c>
      <c r="H84" s="51">
        <f t="shared" si="16"/>
        <v>134.58794400000002</v>
      </c>
      <c r="I84" s="53">
        <f t="shared" si="17"/>
        <v>2444.1170630400006</v>
      </c>
      <c r="J84" s="65"/>
      <c r="K84" s="129" t="s">
        <v>381</v>
      </c>
    </row>
    <row r="85" spans="1:11" x14ac:dyDescent="0.25">
      <c r="A85" s="107" t="s">
        <v>294</v>
      </c>
      <c r="B85" s="14"/>
      <c r="C85" s="44"/>
      <c r="D85" s="109" t="s">
        <v>18</v>
      </c>
      <c r="E85" s="79"/>
      <c r="F85" s="103"/>
      <c r="G85" s="16"/>
      <c r="H85" s="16"/>
      <c r="I85" s="16"/>
      <c r="J85" s="61">
        <f>SUM(I87:I89)</f>
        <v>83805.757372980006</v>
      </c>
      <c r="K85" s="93"/>
    </row>
    <row r="86" spans="1:11" ht="81.75" customHeight="1" x14ac:dyDescent="0.25">
      <c r="A86" s="54" t="s">
        <v>295</v>
      </c>
      <c r="B86" s="14"/>
      <c r="C86" s="44"/>
      <c r="D86" s="4" t="s">
        <v>233</v>
      </c>
      <c r="E86" s="54" t="s">
        <v>13</v>
      </c>
      <c r="F86" s="82">
        <v>1101.72</v>
      </c>
      <c r="G86" s="16"/>
      <c r="H86" s="16"/>
      <c r="I86" s="16"/>
      <c r="J86" s="61"/>
      <c r="K86" s="129" t="str">
        <f>K27</f>
        <v>CHAPISCAR PAREDES DE ALVENARIA OU ESTRUTURAS DE CONCRETO NAS SUAS ÁREAS INTERNAS COM ARGAMASSA PREPARADA MANUALMENTE; LANÇAMENTO DA MASSA EFETUADO COM COLHER DE PEDREIRO; A CAMADA FINALIZADA DE CHAPISCO DEVE TER DE 3 A 5 MM DE ESPESSURA.</v>
      </c>
    </row>
    <row r="87" spans="1:11" ht="121.5" customHeight="1" x14ac:dyDescent="0.25">
      <c r="A87" s="54" t="s">
        <v>296</v>
      </c>
      <c r="B87" s="54" t="s">
        <v>57</v>
      </c>
      <c r="C87" s="45">
        <v>87550</v>
      </c>
      <c r="D87" s="4" t="s">
        <v>235</v>
      </c>
      <c r="E87" s="54" t="s">
        <v>13</v>
      </c>
      <c r="F87" s="88">
        <v>944.31</v>
      </c>
      <c r="G87" s="33">
        <v>13.27</v>
      </c>
      <c r="H87" s="51">
        <f t="shared" si="16"/>
        <v>16.791858000000001</v>
      </c>
      <c r="I87" s="53">
        <f t="shared" si="17"/>
        <v>15856.719427980001</v>
      </c>
      <c r="J87" s="62"/>
      <c r="K87" s="92" t="str">
        <f>K29</f>
        <v>APLICAR EMBOÇO SOBRE ALVENARIA PARA RECEBIMENTO DE REVESTIMENTO CERÂMICO EM AMBIENTES COM ÁREA MAIOR QUE 10M2; PREPARAÇÃO MECÂNICA E APLICAÇÃO MANUAL EM PAREDES INTERNAS; ESP = 20 MM; DEVE SER EXECUTADO TALISCAMENTO E MESTRAS; A SUPERFÍCIE DEVE SER SARRAFEADA DE MANEIRA QUE A MESMA FIQUE APROPIADA PARA RECEBIMENTO DE ARGAMASSA COLANTE DAS CERÂMICAS.</v>
      </c>
    </row>
    <row r="88" spans="1:11" ht="98.25" customHeight="1" x14ac:dyDescent="0.25">
      <c r="A88" s="54" t="s">
        <v>297</v>
      </c>
      <c r="B88" s="54" t="s">
        <v>57</v>
      </c>
      <c r="C88" s="45">
        <v>87529</v>
      </c>
      <c r="D88" s="4" t="s">
        <v>234</v>
      </c>
      <c r="E88" s="54" t="s">
        <v>13</v>
      </c>
      <c r="F88" s="88">
        <v>157.41</v>
      </c>
      <c r="G88" s="33">
        <v>19.239999999999998</v>
      </c>
      <c r="H88" s="51">
        <f t="shared" si="16"/>
        <v>24.346295999999999</v>
      </c>
      <c r="I88" s="53">
        <f t="shared" si="17"/>
        <v>3832.3504533599998</v>
      </c>
      <c r="J88" s="62"/>
      <c r="K88" s="92" t="str">
        <f>K28</f>
        <v>APLICAR REBOCO NAS LAJES QUE DEVAM RECEBER PINTURA; UTILIZAR ARGAMASSA PREPARADA MECANICAMENTE EM BETONEIRA; ESPESSURA DE 20 MM; EXECUTAR O SERVIÇO COM AUXÍLIO DE TALISCAS E MESTRAS; O LANÇAMENTO E COMPRESSÃO DA MASSA DEVE SER MANUAL; REALIZAR SARRAFEAMENTO E DESEMPENAMENTO.</v>
      </c>
    </row>
    <row r="89" spans="1:11" ht="130.5" customHeight="1" x14ac:dyDescent="0.25">
      <c r="A89" s="54" t="s">
        <v>298</v>
      </c>
      <c r="B89" s="54" t="s">
        <v>57</v>
      </c>
      <c r="C89" s="45">
        <v>87267</v>
      </c>
      <c r="D89" s="4" t="s">
        <v>236</v>
      </c>
      <c r="E89" s="54" t="s">
        <v>13</v>
      </c>
      <c r="F89" s="88">
        <v>1376.13</v>
      </c>
      <c r="G89" s="33">
        <v>36.82</v>
      </c>
      <c r="H89" s="51">
        <f t="shared" si="16"/>
        <v>46.592028000000006</v>
      </c>
      <c r="I89" s="53">
        <f t="shared" si="17"/>
        <v>64116.687491640012</v>
      </c>
      <c r="J89" s="62"/>
      <c r="K89" s="92" t="str">
        <f>K30</f>
        <v>APLICAR EMBOÇO SOBRE ALVENARIA PARA RECEBIMENTO DE REVESTIMENTO CERÂMICO EM AMBIENTES COM ÁREA MAIOR QUE 10M2; PREPARAÇÃO MECÂNICA E APLICAÇÃO MANUAL EM PAREDES INTERNAS; ESP = 20 MM; DEVE SER EXECUTADO TALISCAMENTO E MESTRAS; A SUPERFÍCIE DEVE SER SARRAFEADA DE MANEIRA QUE A MESMA FIQUE APROPIADA PARA RECEBIMENTO DE ARGAMASSA COLANTE DAS CERÂMICAS.</v>
      </c>
    </row>
    <row r="90" spans="1:11" x14ac:dyDescent="0.25">
      <c r="A90" s="107" t="s">
        <v>299</v>
      </c>
      <c r="B90" s="14"/>
      <c r="C90" s="44"/>
      <c r="D90" s="109" t="s">
        <v>34</v>
      </c>
      <c r="E90" s="79"/>
      <c r="F90" s="103"/>
      <c r="G90" s="22"/>
      <c r="H90" s="22"/>
      <c r="I90" s="23"/>
      <c r="J90" s="66">
        <f>SUM(I92:I94)</f>
        <v>18165.82096836</v>
      </c>
      <c r="K90" s="93"/>
    </row>
    <row r="91" spans="1:11" ht="102.75" customHeight="1" x14ac:dyDescent="0.25">
      <c r="A91" s="54" t="s">
        <v>300</v>
      </c>
      <c r="B91" s="54" t="s">
        <v>57</v>
      </c>
      <c r="C91" s="46">
        <v>88487</v>
      </c>
      <c r="D91" s="98" t="s">
        <v>218</v>
      </c>
      <c r="E91" s="90" t="s">
        <v>13</v>
      </c>
      <c r="F91" s="88">
        <v>856.28</v>
      </c>
      <c r="G91" s="12">
        <v>7.33</v>
      </c>
      <c r="H91" s="51">
        <f t="shared" ref="H91" si="18">G91*1.2654</f>
        <v>9.2753820000000005</v>
      </c>
      <c r="I91" s="53">
        <f t="shared" ref="I91" si="19">H91*F91</f>
        <v>7942.3240989599999</v>
      </c>
      <c r="J91" s="67"/>
      <c r="K91" s="125" t="s">
        <v>382</v>
      </c>
    </row>
    <row r="92" spans="1:11" ht="74.25" customHeight="1" x14ac:dyDescent="0.25">
      <c r="A92" s="54" t="s">
        <v>301</v>
      </c>
      <c r="B92" s="54" t="s">
        <v>57</v>
      </c>
      <c r="C92" s="46">
        <v>88487</v>
      </c>
      <c r="D92" s="98" t="s">
        <v>64</v>
      </c>
      <c r="E92" s="90" t="s">
        <v>13</v>
      </c>
      <c r="F92" s="88">
        <v>856.28</v>
      </c>
      <c r="G92" s="12">
        <v>7.33</v>
      </c>
      <c r="H92" s="51">
        <f t="shared" si="16"/>
        <v>9.2753820000000005</v>
      </c>
      <c r="I92" s="53">
        <f t="shared" si="17"/>
        <v>7942.3240989599999</v>
      </c>
      <c r="J92" s="67"/>
      <c r="K92" s="125" t="s">
        <v>383</v>
      </c>
    </row>
    <row r="93" spans="1:11" ht="69" customHeight="1" x14ac:dyDescent="0.25">
      <c r="A93" s="54" t="s">
        <v>302</v>
      </c>
      <c r="B93" s="54" t="s">
        <v>57</v>
      </c>
      <c r="C93" s="46">
        <v>6067</v>
      </c>
      <c r="D93" s="98" t="s">
        <v>808</v>
      </c>
      <c r="E93" s="90" t="s">
        <v>13</v>
      </c>
      <c r="F93" s="88">
        <v>225.4</v>
      </c>
      <c r="G93" s="12">
        <v>26.61</v>
      </c>
      <c r="H93" s="51">
        <f t="shared" si="16"/>
        <v>33.672294000000001</v>
      </c>
      <c r="I93" s="53">
        <f t="shared" si="17"/>
        <v>7589.7350676000005</v>
      </c>
      <c r="J93" s="67"/>
      <c r="K93" s="92" t="str">
        <f>K39</f>
        <v xml:space="preserve"> SUPERFÍCIES METÁLICAS SER PINTADAS COM APÓS DEMÃO DE FUNDO ANTICORROSIVO</v>
      </c>
    </row>
    <row r="94" spans="1:11" ht="61.5" customHeight="1" x14ac:dyDescent="0.25">
      <c r="A94" s="54" t="s">
        <v>303</v>
      </c>
      <c r="B94" s="54" t="s">
        <v>57</v>
      </c>
      <c r="C94" s="57" t="s">
        <v>104</v>
      </c>
      <c r="D94" s="98" t="s">
        <v>809</v>
      </c>
      <c r="E94" s="90" t="s">
        <v>13</v>
      </c>
      <c r="F94" s="88">
        <v>84.3</v>
      </c>
      <c r="G94" s="12">
        <v>24.69</v>
      </c>
      <c r="H94" s="51">
        <f t="shared" si="16"/>
        <v>31.242726000000005</v>
      </c>
      <c r="I94" s="53">
        <f t="shared" si="17"/>
        <v>2633.7618018000003</v>
      </c>
      <c r="J94" s="67"/>
      <c r="K94" s="92" t="str">
        <f>K93</f>
        <v xml:space="preserve"> SUPERFÍCIES METÁLICAS SER PINTADAS COM APÓS DEMÃO DE FUNDO ANTICORROSIVO</v>
      </c>
    </row>
    <row r="95" spans="1:11" x14ac:dyDescent="0.25">
      <c r="A95" s="107" t="s">
        <v>304</v>
      </c>
      <c r="B95" s="14"/>
      <c r="C95" s="44"/>
      <c r="D95" s="109" t="s">
        <v>32</v>
      </c>
      <c r="E95" s="79"/>
      <c r="F95" s="103"/>
      <c r="G95" s="16"/>
      <c r="H95" s="16"/>
      <c r="I95" s="16"/>
      <c r="J95" s="61" t="e">
        <f>SUM(I96:I97)</f>
        <v>#REF!</v>
      </c>
      <c r="K95" s="93"/>
    </row>
    <row r="96" spans="1:11" ht="30" x14ac:dyDescent="0.25">
      <c r="A96" s="54" t="s">
        <v>305</v>
      </c>
      <c r="B96" s="8" t="s">
        <v>58</v>
      </c>
      <c r="C96" s="45" t="s">
        <v>33</v>
      </c>
      <c r="D96" s="98" t="s">
        <v>237</v>
      </c>
      <c r="E96" s="54" t="s">
        <v>13</v>
      </c>
      <c r="F96" s="88">
        <v>616.49</v>
      </c>
      <c r="G96" s="9">
        <v>36</v>
      </c>
      <c r="H96" s="51">
        <f t="shared" si="16"/>
        <v>45.554400000000001</v>
      </c>
      <c r="I96" s="53">
        <f t="shared" si="17"/>
        <v>28083.832055999999</v>
      </c>
      <c r="J96" s="62"/>
      <c r="K96" s="92" t="s">
        <v>384</v>
      </c>
    </row>
    <row r="97" spans="1:11" hidden="1" x14ac:dyDescent="0.25">
      <c r="A97" s="54" t="s">
        <v>133</v>
      </c>
      <c r="B97" s="8" t="s">
        <v>49</v>
      </c>
      <c r="C97" s="56" t="s">
        <v>62</v>
      </c>
      <c r="D97" s="98" t="s">
        <v>105</v>
      </c>
      <c r="E97" s="54" t="s">
        <v>13</v>
      </c>
      <c r="F97" s="88" t="e">
        <f>#REF!</f>
        <v>#REF!</v>
      </c>
      <c r="G97" s="9" t="e">
        <f>#REF!</f>
        <v>#REF!</v>
      </c>
      <c r="H97" s="51" t="e">
        <f t="shared" si="16"/>
        <v>#REF!</v>
      </c>
      <c r="I97" s="53" t="e">
        <f t="shared" si="17"/>
        <v>#REF!</v>
      </c>
      <c r="J97" s="62"/>
      <c r="K97" s="92"/>
    </row>
    <row r="98" spans="1:11" x14ac:dyDescent="0.25">
      <c r="A98" s="107" t="s">
        <v>306</v>
      </c>
      <c r="B98" s="14"/>
      <c r="C98" s="44"/>
      <c r="D98" s="109" t="s">
        <v>23</v>
      </c>
      <c r="E98" s="79"/>
      <c r="F98" s="103"/>
      <c r="G98" s="16"/>
      <c r="H98" s="16"/>
      <c r="I98" s="16"/>
      <c r="J98" s="61">
        <f>SUM(I99:I101)</f>
        <v>16762.098322800004</v>
      </c>
      <c r="K98" s="93"/>
    </row>
    <row r="99" spans="1:11" ht="33" customHeight="1" x14ac:dyDescent="0.25">
      <c r="A99" s="54" t="s">
        <v>307</v>
      </c>
      <c r="B99" s="54" t="s">
        <v>58</v>
      </c>
      <c r="C99" s="56" t="s">
        <v>160</v>
      </c>
      <c r="D99" s="98" t="s">
        <v>221</v>
      </c>
      <c r="E99" s="54" t="s">
        <v>15</v>
      </c>
      <c r="F99" s="88">
        <v>10</v>
      </c>
      <c r="G99" s="33">
        <v>10.57</v>
      </c>
      <c r="H99" s="51">
        <f t="shared" ref="H99" si="20">G99*1.2654</f>
        <v>13.375278000000002</v>
      </c>
      <c r="I99" s="53">
        <f t="shared" ref="I99" si="21">H99*F99</f>
        <v>133.75278000000003</v>
      </c>
      <c r="J99" s="62"/>
      <c r="K99" s="125" t="s">
        <v>385</v>
      </c>
    </row>
    <row r="100" spans="1:11" ht="60" x14ac:dyDescent="0.25">
      <c r="A100" s="54" t="s">
        <v>308</v>
      </c>
      <c r="B100" s="54" t="s">
        <v>57</v>
      </c>
      <c r="C100" s="45">
        <v>94559</v>
      </c>
      <c r="D100" s="98" t="s">
        <v>238</v>
      </c>
      <c r="E100" s="54" t="s">
        <v>13</v>
      </c>
      <c r="F100" s="88">
        <v>34.6</v>
      </c>
      <c r="G100" s="33">
        <v>333.47</v>
      </c>
      <c r="H100" s="51">
        <f t="shared" si="16"/>
        <v>421.97293800000006</v>
      </c>
      <c r="I100" s="53">
        <f t="shared" si="17"/>
        <v>14600.263654800003</v>
      </c>
      <c r="J100" s="62"/>
      <c r="K100" s="125" t="str">
        <f>K35</f>
        <v>SUBSTITUIÇÃO DOS VIDROS DOS BASCULANTES EXISTENTES NO PREDIO</v>
      </c>
    </row>
    <row r="101" spans="1:11" ht="85.5" customHeight="1" x14ac:dyDescent="0.25">
      <c r="A101" s="54" t="s">
        <v>309</v>
      </c>
      <c r="B101" s="8" t="s">
        <v>58</v>
      </c>
      <c r="C101" s="45" t="s">
        <v>43</v>
      </c>
      <c r="D101" s="98" t="s">
        <v>269</v>
      </c>
      <c r="E101" s="54" t="s">
        <v>13</v>
      </c>
      <c r="F101" s="88">
        <v>9</v>
      </c>
      <c r="G101" s="9">
        <v>178.08</v>
      </c>
      <c r="H101" s="51">
        <f t="shared" si="16"/>
        <v>225.34243200000003</v>
      </c>
      <c r="I101" s="53">
        <f t="shared" si="17"/>
        <v>2028.0818880000002</v>
      </c>
      <c r="J101" s="62"/>
      <c r="K101" s="125" t="str">
        <f>K37</f>
        <v>ASSENTAR PORTAS METÁLICAS  (METALON) NOS LOCAIS INDICADOS EM PROJETO COM DIMENSÕES EXPOSTAS NO QUADRO DE ESQUADRIAS; O ASSENTAMENTO SERÁ DADO POR CHUMBAMENTO EM ALVENARIA OU CONCRETO COM ACABAMENTO EM ARGAMASSA; INCLUSOS BATENTES, FECHADURA METÁLICA CROMADA COMPLETA E DOBRADIÇAS.</v>
      </c>
    </row>
    <row r="102" spans="1:11" x14ac:dyDescent="0.25">
      <c r="A102" s="107" t="s">
        <v>310</v>
      </c>
      <c r="B102" s="14"/>
      <c r="C102" s="44"/>
      <c r="D102" s="109" t="s">
        <v>26</v>
      </c>
      <c r="E102" s="79"/>
      <c r="F102" s="103"/>
      <c r="G102" s="16"/>
      <c r="H102" s="16"/>
      <c r="I102" s="16"/>
      <c r="J102" s="68">
        <f>SUM(I103:I126)</f>
        <v>3866.8093199999998</v>
      </c>
      <c r="K102" s="93"/>
    </row>
    <row r="103" spans="1:11" ht="30" customHeight="1" x14ac:dyDescent="0.25">
      <c r="A103" s="54" t="s">
        <v>311</v>
      </c>
      <c r="B103" s="54" t="s">
        <v>57</v>
      </c>
      <c r="C103" s="45">
        <v>86883</v>
      </c>
      <c r="D103" s="81" t="s">
        <v>275</v>
      </c>
      <c r="E103" s="54" t="s">
        <v>15</v>
      </c>
      <c r="F103" s="88">
        <v>6</v>
      </c>
      <c r="G103" s="33">
        <v>8</v>
      </c>
      <c r="H103" s="51">
        <f t="shared" si="16"/>
        <v>10.123200000000001</v>
      </c>
      <c r="I103" s="53">
        <f t="shared" si="17"/>
        <v>60.739200000000004</v>
      </c>
      <c r="J103" s="62"/>
      <c r="K103" s="274" t="s">
        <v>366</v>
      </c>
    </row>
    <row r="104" spans="1:11" x14ac:dyDescent="0.25">
      <c r="A104" s="54" t="s">
        <v>312</v>
      </c>
      <c r="B104" s="8" t="s">
        <v>58</v>
      </c>
      <c r="C104" s="7" t="s">
        <v>27</v>
      </c>
      <c r="D104" s="81" t="s">
        <v>28</v>
      </c>
      <c r="E104" s="54" t="s">
        <v>15</v>
      </c>
      <c r="F104" s="88">
        <v>4</v>
      </c>
      <c r="G104" s="33">
        <v>10</v>
      </c>
      <c r="H104" s="51">
        <f t="shared" si="16"/>
        <v>12.654</v>
      </c>
      <c r="I104" s="53">
        <f t="shared" si="17"/>
        <v>50.616</v>
      </c>
      <c r="J104" s="67"/>
      <c r="K104" s="275"/>
    </row>
    <row r="105" spans="1:11" ht="30" x14ac:dyDescent="0.25">
      <c r="A105" s="54" t="s">
        <v>313</v>
      </c>
      <c r="B105" s="8" t="s">
        <v>58</v>
      </c>
      <c r="C105" s="7" t="s">
        <v>110</v>
      </c>
      <c r="D105" s="81" t="s">
        <v>219</v>
      </c>
      <c r="E105" s="54" t="s">
        <v>15</v>
      </c>
      <c r="F105" s="88">
        <v>2</v>
      </c>
      <c r="G105" s="33">
        <v>294.95999999999998</v>
      </c>
      <c r="H105" s="51">
        <f t="shared" si="16"/>
        <v>373.24238400000002</v>
      </c>
      <c r="I105" s="53">
        <f t="shared" si="17"/>
        <v>746.48476800000003</v>
      </c>
      <c r="J105" s="67"/>
      <c r="K105" s="275"/>
    </row>
    <row r="106" spans="1:11" ht="30" x14ac:dyDescent="0.25">
      <c r="A106" s="54" t="s">
        <v>314</v>
      </c>
      <c r="B106" s="8" t="s">
        <v>57</v>
      </c>
      <c r="C106" s="7">
        <v>89355</v>
      </c>
      <c r="D106" s="81" t="s">
        <v>246</v>
      </c>
      <c r="E106" s="54" t="s">
        <v>31</v>
      </c>
      <c r="F106" s="88">
        <v>18</v>
      </c>
      <c r="G106" s="33">
        <v>10.65</v>
      </c>
      <c r="H106" s="51">
        <f t="shared" si="16"/>
        <v>13.476510000000001</v>
      </c>
      <c r="I106" s="53">
        <f t="shared" si="17"/>
        <v>242.57718000000003</v>
      </c>
      <c r="J106" s="67"/>
      <c r="K106" s="275"/>
    </row>
    <row r="107" spans="1:11" ht="30" x14ac:dyDescent="0.25">
      <c r="A107" s="54" t="s">
        <v>315</v>
      </c>
      <c r="B107" s="8" t="s">
        <v>57</v>
      </c>
      <c r="C107" s="7">
        <v>89356</v>
      </c>
      <c r="D107" s="81" t="s">
        <v>247</v>
      </c>
      <c r="E107" s="54" t="s">
        <v>31</v>
      </c>
      <c r="F107" s="88">
        <v>18</v>
      </c>
      <c r="G107" s="33">
        <v>12.63</v>
      </c>
      <c r="H107" s="51">
        <f t="shared" si="16"/>
        <v>15.982002000000001</v>
      </c>
      <c r="I107" s="53">
        <f t="shared" si="17"/>
        <v>287.67603600000001</v>
      </c>
      <c r="J107" s="67"/>
      <c r="K107" s="275"/>
    </row>
    <row r="108" spans="1:11" ht="30" x14ac:dyDescent="0.25">
      <c r="A108" s="54" t="s">
        <v>316</v>
      </c>
      <c r="B108" s="8" t="s">
        <v>57</v>
      </c>
      <c r="C108" s="7">
        <v>89357</v>
      </c>
      <c r="D108" s="81" t="s">
        <v>248</v>
      </c>
      <c r="E108" s="54" t="s">
        <v>31</v>
      </c>
      <c r="F108" s="88">
        <v>12</v>
      </c>
      <c r="G108" s="33">
        <v>17.34</v>
      </c>
      <c r="H108" s="51">
        <f t="shared" si="16"/>
        <v>21.942036000000002</v>
      </c>
      <c r="I108" s="53">
        <f t="shared" si="17"/>
        <v>263.30443200000002</v>
      </c>
      <c r="J108" s="67"/>
      <c r="K108" s="275"/>
    </row>
    <row r="109" spans="1:11" ht="45" x14ac:dyDescent="0.25">
      <c r="A109" s="54" t="s">
        <v>317</v>
      </c>
      <c r="B109" s="8" t="s">
        <v>57</v>
      </c>
      <c r="C109" s="7">
        <v>89358</v>
      </c>
      <c r="D109" s="81" t="s">
        <v>249</v>
      </c>
      <c r="E109" s="54" t="s">
        <v>114</v>
      </c>
      <c r="F109" s="88">
        <v>8</v>
      </c>
      <c r="G109" s="33">
        <v>4.3600000000000003</v>
      </c>
      <c r="H109" s="51">
        <f t="shared" si="16"/>
        <v>5.5171440000000009</v>
      </c>
      <c r="I109" s="53">
        <f t="shared" si="17"/>
        <v>44.137152000000007</v>
      </c>
      <c r="J109" s="67"/>
      <c r="K109" s="275"/>
    </row>
    <row r="110" spans="1:11" ht="45" x14ac:dyDescent="0.25">
      <c r="A110" s="54" t="s">
        <v>318</v>
      </c>
      <c r="B110" s="8" t="s">
        <v>57</v>
      </c>
      <c r="C110" s="7">
        <v>89362</v>
      </c>
      <c r="D110" s="98" t="s">
        <v>250</v>
      </c>
      <c r="E110" s="54" t="s">
        <v>114</v>
      </c>
      <c r="F110" s="88">
        <v>8</v>
      </c>
      <c r="G110" s="33">
        <v>5.21</v>
      </c>
      <c r="H110" s="51">
        <f t="shared" si="16"/>
        <v>6.5927340000000001</v>
      </c>
      <c r="I110" s="53">
        <f t="shared" si="17"/>
        <v>52.741872000000001</v>
      </c>
      <c r="J110" s="67"/>
      <c r="K110" s="275"/>
    </row>
    <row r="111" spans="1:11" ht="45" x14ac:dyDescent="0.25">
      <c r="A111" s="54" t="s">
        <v>319</v>
      </c>
      <c r="B111" s="8" t="s">
        <v>57</v>
      </c>
      <c r="C111" s="7">
        <v>89367</v>
      </c>
      <c r="D111" s="98" t="s">
        <v>251</v>
      </c>
      <c r="E111" s="54" t="s">
        <v>114</v>
      </c>
      <c r="F111" s="88">
        <v>4</v>
      </c>
      <c r="G111" s="33">
        <v>6.96</v>
      </c>
      <c r="H111" s="51">
        <f t="shared" si="16"/>
        <v>8.8071840000000012</v>
      </c>
      <c r="I111" s="53">
        <f t="shared" si="17"/>
        <v>35.228736000000005</v>
      </c>
      <c r="J111" s="67"/>
      <c r="K111" s="275"/>
    </row>
    <row r="112" spans="1:11" ht="45" x14ac:dyDescent="0.25">
      <c r="A112" s="54" t="s">
        <v>320</v>
      </c>
      <c r="B112" s="8" t="s">
        <v>57</v>
      </c>
      <c r="C112" s="7">
        <v>89412</v>
      </c>
      <c r="D112" s="98" t="s">
        <v>252</v>
      </c>
      <c r="E112" s="54" t="s">
        <v>114</v>
      </c>
      <c r="F112" s="88">
        <v>12</v>
      </c>
      <c r="G112" s="33">
        <v>4.91</v>
      </c>
      <c r="H112" s="51">
        <f t="shared" si="16"/>
        <v>6.2131140000000009</v>
      </c>
      <c r="I112" s="53">
        <f t="shared" si="17"/>
        <v>74.557368000000011</v>
      </c>
      <c r="J112" s="67"/>
      <c r="K112" s="275"/>
    </row>
    <row r="113" spans="1:11" x14ac:dyDescent="0.25">
      <c r="A113" s="54" t="s">
        <v>321</v>
      </c>
      <c r="B113" s="8" t="s">
        <v>58</v>
      </c>
      <c r="C113" s="7" t="s">
        <v>115</v>
      </c>
      <c r="D113" s="98" t="s">
        <v>253</v>
      </c>
      <c r="E113" s="54" t="s">
        <v>114</v>
      </c>
      <c r="F113" s="88">
        <v>12</v>
      </c>
      <c r="G113" s="33">
        <v>9.1300000000000008</v>
      </c>
      <c r="H113" s="51">
        <f t="shared" si="16"/>
        <v>11.553102000000001</v>
      </c>
      <c r="I113" s="53">
        <f t="shared" si="17"/>
        <v>138.637224</v>
      </c>
      <c r="J113" s="67"/>
      <c r="K113" s="275"/>
    </row>
    <row r="114" spans="1:11" ht="45" x14ac:dyDescent="0.25">
      <c r="A114" s="54" t="s">
        <v>322</v>
      </c>
      <c r="B114" s="8" t="s">
        <v>57</v>
      </c>
      <c r="C114" s="7">
        <v>89438</v>
      </c>
      <c r="D114" s="98" t="s">
        <v>254</v>
      </c>
      <c r="E114" s="54" t="s">
        <v>114</v>
      </c>
      <c r="F114" s="88">
        <v>8</v>
      </c>
      <c r="G114" s="33">
        <v>4.13</v>
      </c>
      <c r="H114" s="51">
        <f t="shared" si="16"/>
        <v>5.226102</v>
      </c>
      <c r="I114" s="53">
        <f t="shared" si="17"/>
        <v>41.808816</v>
      </c>
      <c r="J114" s="67"/>
      <c r="K114" s="275"/>
    </row>
    <row r="115" spans="1:11" ht="45" x14ac:dyDescent="0.25">
      <c r="A115" s="54" t="s">
        <v>323</v>
      </c>
      <c r="B115" s="8" t="s">
        <v>57</v>
      </c>
      <c r="C115" s="7">
        <v>89440</v>
      </c>
      <c r="D115" s="98" t="s">
        <v>255</v>
      </c>
      <c r="E115" s="54" t="s">
        <v>114</v>
      </c>
      <c r="F115" s="88">
        <v>8</v>
      </c>
      <c r="G115" s="33">
        <v>5.01</v>
      </c>
      <c r="H115" s="51">
        <f t="shared" si="16"/>
        <v>6.3396540000000003</v>
      </c>
      <c r="I115" s="53">
        <f t="shared" si="17"/>
        <v>50.717232000000003</v>
      </c>
      <c r="J115" s="67"/>
      <c r="K115" s="275"/>
    </row>
    <row r="116" spans="1:11" ht="45" x14ac:dyDescent="0.25">
      <c r="A116" s="54" t="s">
        <v>324</v>
      </c>
      <c r="B116" s="8" t="s">
        <v>57</v>
      </c>
      <c r="C116" s="7">
        <v>89443</v>
      </c>
      <c r="D116" s="98" t="s">
        <v>256</v>
      </c>
      <c r="E116" s="54" t="s">
        <v>114</v>
      </c>
      <c r="F116" s="88">
        <v>4</v>
      </c>
      <c r="G116" s="33">
        <v>7.13</v>
      </c>
      <c r="H116" s="51">
        <f t="shared" si="16"/>
        <v>9.0223019999999998</v>
      </c>
      <c r="I116" s="53">
        <f t="shared" si="17"/>
        <v>36.089207999999999</v>
      </c>
      <c r="J116" s="67"/>
      <c r="K116" s="275"/>
    </row>
    <row r="117" spans="1:11" ht="60" x14ac:dyDescent="0.25">
      <c r="A117" s="54" t="s">
        <v>325</v>
      </c>
      <c r="B117" s="8" t="s">
        <v>57</v>
      </c>
      <c r="C117" s="7">
        <v>94495</v>
      </c>
      <c r="D117" s="98" t="s">
        <v>245</v>
      </c>
      <c r="E117" s="54" t="s">
        <v>114</v>
      </c>
      <c r="F117" s="88">
        <v>2</v>
      </c>
      <c r="G117" s="33">
        <v>49.82</v>
      </c>
      <c r="H117" s="51">
        <f t="shared" si="16"/>
        <v>63.042228000000001</v>
      </c>
      <c r="I117" s="53">
        <f t="shared" si="17"/>
        <v>126.084456</v>
      </c>
      <c r="J117" s="67"/>
      <c r="K117" s="275"/>
    </row>
    <row r="118" spans="1:11" ht="45" x14ac:dyDescent="0.25">
      <c r="A118" s="54" t="s">
        <v>326</v>
      </c>
      <c r="B118" s="8" t="s">
        <v>57</v>
      </c>
      <c r="C118" s="7">
        <v>89712</v>
      </c>
      <c r="D118" s="98" t="s">
        <v>257</v>
      </c>
      <c r="E118" s="54" t="s">
        <v>31</v>
      </c>
      <c r="F118" s="88">
        <v>18</v>
      </c>
      <c r="G118" s="9">
        <v>17.3</v>
      </c>
      <c r="H118" s="51">
        <f t="shared" si="16"/>
        <v>21.891420000000004</v>
      </c>
      <c r="I118" s="53">
        <f t="shared" si="17"/>
        <v>394.04556000000008</v>
      </c>
      <c r="J118" s="67"/>
      <c r="K118" s="275"/>
    </row>
    <row r="119" spans="1:11" ht="45" x14ac:dyDescent="0.25">
      <c r="A119" s="54" t="s">
        <v>327</v>
      </c>
      <c r="B119" s="8" t="s">
        <v>57</v>
      </c>
      <c r="C119" s="7">
        <v>89716</v>
      </c>
      <c r="D119" s="98" t="s">
        <v>258</v>
      </c>
      <c r="E119" s="54" t="s">
        <v>31</v>
      </c>
      <c r="F119" s="88">
        <v>12</v>
      </c>
      <c r="G119" s="33">
        <v>32.96</v>
      </c>
      <c r="H119" s="51">
        <f t="shared" si="16"/>
        <v>41.707584000000004</v>
      </c>
      <c r="I119" s="53">
        <f t="shared" si="17"/>
        <v>500.49100800000008</v>
      </c>
      <c r="J119" s="67"/>
      <c r="K119" s="275"/>
    </row>
    <row r="120" spans="1:11" ht="45" x14ac:dyDescent="0.25">
      <c r="A120" s="54" t="s">
        <v>328</v>
      </c>
      <c r="B120" s="8" t="s">
        <v>57</v>
      </c>
      <c r="C120" s="7">
        <v>89731</v>
      </c>
      <c r="D120" s="98" t="s">
        <v>259</v>
      </c>
      <c r="E120" s="54" t="s">
        <v>114</v>
      </c>
      <c r="F120" s="88">
        <v>8</v>
      </c>
      <c r="G120" s="33">
        <v>6.2</v>
      </c>
      <c r="H120" s="51">
        <f t="shared" si="16"/>
        <v>7.8454800000000011</v>
      </c>
      <c r="I120" s="53">
        <f t="shared" si="17"/>
        <v>62.763840000000009</v>
      </c>
      <c r="J120" s="67"/>
      <c r="K120" s="275"/>
    </row>
    <row r="121" spans="1:11" ht="45" x14ac:dyDescent="0.25">
      <c r="A121" s="54" t="s">
        <v>329</v>
      </c>
      <c r="B121" s="8" t="s">
        <v>57</v>
      </c>
      <c r="C121" s="7">
        <v>89809</v>
      </c>
      <c r="D121" s="98" t="s">
        <v>260</v>
      </c>
      <c r="E121" s="54" t="s">
        <v>114</v>
      </c>
      <c r="F121" s="88">
        <v>6</v>
      </c>
      <c r="G121" s="33">
        <v>10.4</v>
      </c>
      <c r="H121" s="51">
        <f t="shared" si="16"/>
        <v>13.160160000000001</v>
      </c>
      <c r="I121" s="53">
        <f t="shared" si="17"/>
        <v>78.96096</v>
      </c>
      <c r="J121" s="67"/>
      <c r="K121" s="275"/>
    </row>
    <row r="122" spans="1:11" ht="45" x14ac:dyDescent="0.25">
      <c r="A122" s="54" t="s">
        <v>330</v>
      </c>
      <c r="B122" s="8" t="s">
        <v>57</v>
      </c>
      <c r="C122" s="60">
        <v>89784</v>
      </c>
      <c r="D122" s="98" t="s">
        <v>276</v>
      </c>
      <c r="E122" s="54" t="s">
        <v>114</v>
      </c>
      <c r="F122" s="88">
        <v>4</v>
      </c>
      <c r="G122" s="33">
        <v>11.12</v>
      </c>
      <c r="H122" s="51">
        <f t="shared" si="16"/>
        <v>14.071248000000001</v>
      </c>
      <c r="I122" s="53">
        <f t="shared" si="17"/>
        <v>56.284992000000003</v>
      </c>
      <c r="J122" s="67"/>
      <c r="K122" s="275"/>
    </row>
    <row r="123" spans="1:11" ht="45" x14ac:dyDescent="0.25">
      <c r="A123" s="54" t="s">
        <v>331</v>
      </c>
      <c r="B123" s="8" t="s">
        <v>57</v>
      </c>
      <c r="C123" s="7">
        <v>89796</v>
      </c>
      <c r="D123" s="98" t="s">
        <v>261</v>
      </c>
      <c r="E123" s="54" t="s">
        <v>114</v>
      </c>
      <c r="F123" s="88">
        <v>6</v>
      </c>
      <c r="G123" s="33">
        <v>22.78</v>
      </c>
      <c r="H123" s="51">
        <f t="shared" si="16"/>
        <v>28.825812000000003</v>
      </c>
      <c r="I123" s="53">
        <f t="shared" si="17"/>
        <v>172.95487200000002</v>
      </c>
      <c r="J123" s="67"/>
      <c r="K123" s="275"/>
    </row>
    <row r="124" spans="1:11" ht="33" customHeight="1" x14ac:dyDescent="0.25">
      <c r="A124" s="54" t="s">
        <v>332</v>
      </c>
      <c r="B124" s="8" t="s">
        <v>58</v>
      </c>
      <c r="C124" s="7" t="s">
        <v>116</v>
      </c>
      <c r="D124" s="98" t="s">
        <v>220</v>
      </c>
      <c r="E124" s="54" t="s">
        <v>114</v>
      </c>
      <c r="F124" s="88">
        <v>6</v>
      </c>
      <c r="G124" s="33">
        <v>25.06</v>
      </c>
      <c r="H124" s="51">
        <f t="shared" si="16"/>
        <v>31.710924000000002</v>
      </c>
      <c r="I124" s="53">
        <f t="shared" si="17"/>
        <v>190.26554400000001</v>
      </c>
      <c r="J124" s="67"/>
      <c r="K124" s="275"/>
    </row>
    <row r="125" spans="1:11" ht="45" x14ac:dyDescent="0.25">
      <c r="A125" s="54" t="s">
        <v>333</v>
      </c>
      <c r="B125" s="8" t="s">
        <v>58</v>
      </c>
      <c r="C125" s="7">
        <v>89753</v>
      </c>
      <c r="D125" s="98" t="s">
        <v>277</v>
      </c>
      <c r="E125" s="54" t="s">
        <v>114</v>
      </c>
      <c r="F125" s="88">
        <v>8</v>
      </c>
      <c r="G125" s="33">
        <v>5.1100000000000003</v>
      </c>
      <c r="H125" s="51">
        <f t="shared" si="16"/>
        <v>6.4661940000000007</v>
      </c>
      <c r="I125" s="53">
        <f t="shared" si="17"/>
        <v>51.729552000000005</v>
      </c>
      <c r="J125" s="67"/>
      <c r="K125" s="275"/>
    </row>
    <row r="126" spans="1:11" ht="45" x14ac:dyDescent="0.25">
      <c r="A126" s="54" t="s">
        <v>334</v>
      </c>
      <c r="B126" s="8" t="s">
        <v>57</v>
      </c>
      <c r="C126" s="7">
        <v>89778</v>
      </c>
      <c r="D126" s="98" t="s">
        <v>262</v>
      </c>
      <c r="E126" s="54" t="s">
        <v>114</v>
      </c>
      <c r="F126" s="88">
        <v>8</v>
      </c>
      <c r="G126" s="33">
        <v>10.66</v>
      </c>
      <c r="H126" s="51">
        <f t="shared" si="16"/>
        <v>13.489164000000001</v>
      </c>
      <c r="I126" s="53">
        <f t="shared" si="17"/>
        <v>107.913312</v>
      </c>
      <c r="J126" s="67"/>
      <c r="K126" s="276"/>
    </row>
    <row r="127" spans="1:11" x14ac:dyDescent="0.25">
      <c r="A127" s="107" t="s">
        <v>335</v>
      </c>
      <c r="B127" s="14"/>
      <c r="C127" s="44"/>
      <c r="D127" s="109" t="s">
        <v>30</v>
      </c>
      <c r="E127" s="79"/>
      <c r="F127" s="103"/>
      <c r="G127" s="16"/>
      <c r="H127" s="16"/>
      <c r="I127" s="16"/>
      <c r="J127" s="61" t="e">
        <f>SUM(I128:I134)</f>
        <v>#REF!</v>
      </c>
      <c r="K127" s="93"/>
    </row>
    <row r="128" spans="1:11" ht="33.75" customHeight="1" x14ac:dyDescent="0.25">
      <c r="A128" s="90" t="s">
        <v>336</v>
      </c>
      <c r="B128" s="54" t="s">
        <v>57</v>
      </c>
      <c r="C128" s="7">
        <v>92594</v>
      </c>
      <c r="D128" s="110" t="s">
        <v>103</v>
      </c>
      <c r="E128" s="90" t="s">
        <v>15</v>
      </c>
      <c r="F128" s="88">
        <v>12</v>
      </c>
      <c r="G128" s="9">
        <v>854.3</v>
      </c>
      <c r="H128" s="51">
        <f t="shared" si="16"/>
        <v>1081.0312200000001</v>
      </c>
      <c r="I128" s="53">
        <f t="shared" si="17"/>
        <v>12972.374640000002</v>
      </c>
      <c r="J128" s="67"/>
      <c r="K128" s="125" t="s">
        <v>386</v>
      </c>
    </row>
    <row r="129" spans="1:11" ht="33.75" customHeight="1" x14ac:dyDescent="0.25">
      <c r="A129" s="90" t="s">
        <v>337</v>
      </c>
      <c r="B129" s="54" t="s">
        <v>57</v>
      </c>
      <c r="C129" s="7">
        <v>92596</v>
      </c>
      <c r="D129" s="110" t="s">
        <v>106</v>
      </c>
      <c r="E129" s="90" t="s">
        <v>15</v>
      </c>
      <c r="F129" s="88">
        <v>3</v>
      </c>
      <c r="G129" s="9">
        <v>949.39</v>
      </c>
      <c r="H129" s="51">
        <f t="shared" si="16"/>
        <v>1201.3581060000001</v>
      </c>
      <c r="I129" s="53">
        <f t="shared" si="17"/>
        <v>3604.0743180000004</v>
      </c>
      <c r="J129" s="67"/>
      <c r="K129" s="125" t="s">
        <v>386</v>
      </c>
    </row>
    <row r="130" spans="1:11" ht="30" hidden="1" x14ac:dyDescent="0.25">
      <c r="A130" s="90" t="s">
        <v>338</v>
      </c>
      <c r="B130" s="54" t="s">
        <v>57</v>
      </c>
      <c r="C130" s="46">
        <v>72086</v>
      </c>
      <c r="D130" s="110" t="s">
        <v>36</v>
      </c>
      <c r="E130" s="90" t="s">
        <v>31</v>
      </c>
      <c r="F130" s="88" t="e">
        <f>#REF!</f>
        <v>#REF!</v>
      </c>
      <c r="G130" s="7">
        <v>4.2300000000000004</v>
      </c>
      <c r="H130" s="51">
        <f t="shared" si="16"/>
        <v>5.3526420000000012</v>
      </c>
      <c r="I130" s="53" t="e">
        <f t="shared" si="17"/>
        <v>#REF!</v>
      </c>
      <c r="J130" s="67"/>
      <c r="K130" s="98"/>
    </row>
    <row r="131" spans="1:11" ht="30" hidden="1" x14ac:dyDescent="0.25">
      <c r="A131" s="90" t="s">
        <v>339</v>
      </c>
      <c r="B131" s="54" t="s">
        <v>57</v>
      </c>
      <c r="C131" s="46">
        <v>72085</v>
      </c>
      <c r="D131" s="110" t="s">
        <v>37</v>
      </c>
      <c r="E131" s="90" t="s">
        <v>31</v>
      </c>
      <c r="F131" s="88" t="e">
        <f>#REF!</f>
        <v>#REF!</v>
      </c>
      <c r="G131" s="7">
        <v>1.39</v>
      </c>
      <c r="H131" s="51">
        <f t="shared" si="16"/>
        <v>1.7589060000000001</v>
      </c>
      <c r="I131" s="53" t="e">
        <f t="shared" si="17"/>
        <v>#REF!</v>
      </c>
      <c r="J131" s="67"/>
      <c r="K131" s="98"/>
    </row>
    <row r="132" spans="1:11" ht="45" x14ac:dyDescent="0.25">
      <c r="A132" s="90" t="s">
        <v>340</v>
      </c>
      <c r="B132" s="54"/>
      <c r="C132" s="46"/>
      <c r="D132" s="110" t="s">
        <v>270</v>
      </c>
      <c r="E132" s="90" t="s">
        <v>13</v>
      </c>
      <c r="F132" s="88">
        <v>474.55</v>
      </c>
      <c r="G132" s="7"/>
      <c r="H132" s="51"/>
      <c r="I132" s="53"/>
      <c r="J132" s="67"/>
      <c r="K132" s="125" t="s">
        <v>387</v>
      </c>
    </row>
    <row r="133" spans="1:11" x14ac:dyDescent="0.25">
      <c r="A133" s="90" t="s">
        <v>346</v>
      </c>
      <c r="B133" s="54" t="s">
        <v>57</v>
      </c>
      <c r="C133" s="46">
        <v>72089</v>
      </c>
      <c r="D133" s="110" t="s">
        <v>213</v>
      </c>
      <c r="E133" s="90" t="s">
        <v>13</v>
      </c>
      <c r="F133" s="88">
        <v>949.1</v>
      </c>
      <c r="G133" s="7">
        <v>8.0500000000000007</v>
      </c>
      <c r="H133" s="51">
        <f t="shared" si="16"/>
        <v>10.186470000000002</v>
      </c>
      <c r="I133" s="53">
        <f t="shared" si="17"/>
        <v>9667.978677000001</v>
      </c>
      <c r="J133" s="67"/>
      <c r="K133" s="125" t="s">
        <v>388</v>
      </c>
    </row>
    <row r="134" spans="1:11" ht="30" x14ac:dyDescent="0.25">
      <c r="A134" s="90" t="s">
        <v>347</v>
      </c>
      <c r="B134" s="54" t="s">
        <v>57</v>
      </c>
      <c r="C134" s="46">
        <v>72103</v>
      </c>
      <c r="D134" s="110" t="s">
        <v>35</v>
      </c>
      <c r="E134" s="90" t="s">
        <v>31</v>
      </c>
      <c r="F134" s="88">
        <v>108.05</v>
      </c>
      <c r="G134" s="7">
        <v>14.15</v>
      </c>
      <c r="H134" s="51">
        <f t="shared" si="16"/>
        <v>17.90541</v>
      </c>
      <c r="I134" s="53">
        <f t="shared" si="17"/>
        <v>1934.6795505</v>
      </c>
      <c r="J134" s="67"/>
      <c r="K134" s="125" t="s">
        <v>389</v>
      </c>
    </row>
    <row r="135" spans="1:11" x14ac:dyDescent="0.25">
      <c r="A135" s="107" t="s">
        <v>341</v>
      </c>
      <c r="B135" s="14"/>
      <c r="C135" s="44"/>
      <c r="D135" s="111" t="s">
        <v>39</v>
      </c>
      <c r="E135" s="79"/>
      <c r="F135" s="103"/>
      <c r="G135" s="22"/>
      <c r="H135" s="22"/>
      <c r="I135" s="23"/>
      <c r="J135" s="69">
        <f>SUM(I136:I140)</f>
        <v>144734.98147865999</v>
      </c>
      <c r="K135" s="93"/>
    </row>
    <row r="136" spans="1:11" ht="66.75" customHeight="1" x14ac:dyDescent="0.25">
      <c r="A136" s="54" t="s">
        <v>342</v>
      </c>
      <c r="B136" s="54" t="s">
        <v>57</v>
      </c>
      <c r="C136" s="46">
        <v>83534</v>
      </c>
      <c r="D136" s="110" t="s">
        <v>805</v>
      </c>
      <c r="E136" s="90" t="s">
        <v>14</v>
      </c>
      <c r="F136" s="88">
        <v>28.15</v>
      </c>
      <c r="G136" s="12">
        <v>445.04</v>
      </c>
      <c r="H136" s="51">
        <f t="shared" si="16"/>
        <v>563.15361600000006</v>
      </c>
      <c r="I136" s="53">
        <f t="shared" si="17"/>
        <v>15852.774290400001</v>
      </c>
      <c r="J136" s="67"/>
      <c r="K136" s="121" t="s">
        <v>376</v>
      </c>
    </row>
    <row r="137" spans="1:11" ht="60" customHeight="1" x14ac:dyDescent="0.25">
      <c r="A137" s="54" t="s">
        <v>343</v>
      </c>
      <c r="B137" s="54" t="s">
        <v>57</v>
      </c>
      <c r="C137" s="46">
        <v>83534</v>
      </c>
      <c r="D137" s="110" t="s">
        <v>812</v>
      </c>
      <c r="E137" s="90" t="s">
        <v>14</v>
      </c>
      <c r="F137" s="88">
        <v>22.67</v>
      </c>
      <c r="G137" s="12">
        <v>445.04</v>
      </c>
      <c r="H137" s="51">
        <f t="shared" si="16"/>
        <v>563.15361600000006</v>
      </c>
      <c r="I137" s="53">
        <f t="shared" si="17"/>
        <v>12766.692474720003</v>
      </c>
      <c r="K137" s="121" t="s">
        <v>376</v>
      </c>
    </row>
    <row r="138" spans="1:11" ht="35.25" customHeight="1" x14ac:dyDescent="0.25">
      <c r="A138" s="54" t="s">
        <v>344</v>
      </c>
      <c r="B138" s="54" t="s">
        <v>57</v>
      </c>
      <c r="C138" s="46">
        <v>84191</v>
      </c>
      <c r="D138" s="110" t="s">
        <v>272</v>
      </c>
      <c r="E138" s="90" t="s">
        <v>13</v>
      </c>
      <c r="F138" s="88">
        <v>855.54</v>
      </c>
      <c r="G138" s="12">
        <v>94.9</v>
      </c>
      <c r="H138" s="51">
        <f>G138*1.2654</f>
        <v>120.08646000000002</v>
      </c>
      <c r="I138" s="53">
        <f>H138*F138</f>
        <v>102738.7699884</v>
      </c>
      <c r="J138" s="67"/>
      <c r="K138" s="92" t="s">
        <v>391</v>
      </c>
    </row>
    <row r="139" spans="1:11" ht="60" customHeight="1" x14ac:dyDescent="0.25">
      <c r="A139" s="54" t="s">
        <v>345</v>
      </c>
      <c r="B139" s="54" t="s">
        <v>57</v>
      </c>
      <c r="C139" s="46">
        <v>87630</v>
      </c>
      <c r="D139" s="110" t="s">
        <v>239</v>
      </c>
      <c r="E139" s="90" t="s">
        <v>13</v>
      </c>
      <c r="F139" s="88">
        <v>163.11000000000001</v>
      </c>
      <c r="G139" s="12">
        <v>25.51</v>
      </c>
      <c r="H139" s="51">
        <f>G139*1.2654</f>
        <v>32.280354000000003</v>
      </c>
      <c r="I139" s="53">
        <f>H139*F139</f>
        <v>5265.2485409400006</v>
      </c>
      <c r="J139" s="67"/>
      <c r="K139" s="128" t="s">
        <v>379</v>
      </c>
    </row>
    <row r="140" spans="1:11" ht="45" customHeight="1" x14ac:dyDescent="0.25">
      <c r="A140" s="54" t="s">
        <v>348</v>
      </c>
      <c r="B140" s="54" t="s">
        <v>57</v>
      </c>
      <c r="C140" s="45">
        <v>87248</v>
      </c>
      <c r="D140" s="110" t="s">
        <v>240</v>
      </c>
      <c r="E140" s="54" t="s">
        <v>13</v>
      </c>
      <c r="F140" s="88">
        <v>163.11000000000001</v>
      </c>
      <c r="G140" s="33">
        <v>39.299999999999997</v>
      </c>
      <c r="H140" s="51">
        <f t="shared" ref="H140" si="22">G140*1.2654</f>
        <v>49.730220000000003</v>
      </c>
      <c r="I140" s="53">
        <f t="shared" ref="I140" si="23">H140*F140</f>
        <v>8111.4961842000012</v>
      </c>
      <c r="J140" s="62"/>
      <c r="K140" s="128" t="s">
        <v>390</v>
      </c>
    </row>
    <row r="141" spans="1:11" x14ac:dyDescent="0.25">
      <c r="A141" s="107" t="s">
        <v>349</v>
      </c>
      <c r="B141" s="14"/>
      <c r="C141" s="22"/>
      <c r="D141" s="111" t="s">
        <v>38</v>
      </c>
      <c r="E141" s="79"/>
      <c r="F141" s="103"/>
      <c r="G141" s="24"/>
      <c r="H141" s="24"/>
      <c r="I141" s="24"/>
      <c r="J141" s="61">
        <f>SUM(I142:I145)</f>
        <v>9747.8362994400013</v>
      </c>
      <c r="K141" s="93"/>
    </row>
    <row r="142" spans="1:11" x14ac:dyDescent="0.25">
      <c r="A142" s="90" t="s">
        <v>350</v>
      </c>
      <c r="B142" s="54" t="s">
        <v>57</v>
      </c>
      <c r="C142" s="7">
        <v>84124</v>
      </c>
      <c r="D142" s="112" t="s">
        <v>108</v>
      </c>
      <c r="E142" s="54" t="s">
        <v>15</v>
      </c>
      <c r="F142" s="88">
        <v>16</v>
      </c>
      <c r="G142" s="7">
        <v>71.849999999999994</v>
      </c>
      <c r="H142" s="51">
        <f t="shared" si="16"/>
        <v>90.918989999999994</v>
      </c>
      <c r="I142" s="53">
        <f t="shared" si="17"/>
        <v>1454.7038399999999</v>
      </c>
      <c r="J142" s="67"/>
      <c r="K142" s="102" t="s">
        <v>375</v>
      </c>
    </row>
    <row r="143" spans="1:11" x14ac:dyDescent="0.25">
      <c r="A143" s="90" t="s">
        <v>351</v>
      </c>
      <c r="B143" s="54"/>
      <c r="C143" s="7"/>
      <c r="D143" s="112" t="s">
        <v>274</v>
      </c>
      <c r="E143" s="54" t="s">
        <v>15</v>
      </c>
      <c r="F143" s="113">
        <v>1</v>
      </c>
      <c r="G143" s="7"/>
      <c r="H143" s="51"/>
      <c r="I143" s="53"/>
      <c r="J143" s="67"/>
      <c r="K143" s="102" t="s">
        <v>375</v>
      </c>
    </row>
    <row r="144" spans="1:11" ht="30" x14ac:dyDescent="0.25">
      <c r="A144" s="90" t="s">
        <v>352</v>
      </c>
      <c r="B144" s="54" t="s">
        <v>57</v>
      </c>
      <c r="C144" s="7" t="s">
        <v>109</v>
      </c>
      <c r="D144" s="112" t="s">
        <v>813</v>
      </c>
      <c r="E144" s="54" t="s">
        <v>13</v>
      </c>
      <c r="F144" s="88">
        <v>22.82</v>
      </c>
      <c r="G144" s="7">
        <v>206.23</v>
      </c>
      <c r="H144" s="51">
        <f t="shared" si="16"/>
        <v>260.96344199999999</v>
      </c>
      <c r="I144" s="53">
        <f t="shared" si="17"/>
        <v>5955.18574644</v>
      </c>
      <c r="J144" s="67"/>
      <c r="K144" s="128" t="s">
        <v>392</v>
      </c>
    </row>
    <row r="145" spans="1:11" x14ac:dyDescent="0.25">
      <c r="A145" s="90" t="s">
        <v>353</v>
      </c>
      <c r="B145" s="54" t="s">
        <v>57</v>
      </c>
      <c r="C145" s="7">
        <v>9537</v>
      </c>
      <c r="D145" s="102" t="s">
        <v>9</v>
      </c>
      <c r="E145" s="54" t="s">
        <v>13</v>
      </c>
      <c r="F145" s="82">
        <v>998.7</v>
      </c>
      <c r="G145" s="1">
        <v>1.85</v>
      </c>
      <c r="H145" s="51">
        <f t="shared" si="16"/>
        <v>2.3409900000000001</v>
      </c>
      <c r="I145" s="53">
        <f t="shared" si="17"/>
        <v>2337.9467130000003</v>
      </c>
      <c r="J145" s="67"/>
      <c r="K145" s="102" t="s">
        <v>374</v>
      </c>
    </row>
    <row r="147" spans="1:11" x14ac:dyDescent="0.25">
      <c r="D147" s="80" t="s">
        <v>102</v>
      </c>
    </row>
    <row r="149" spans="1:11" x14ac:dyDescent="0.25">
      <c r="F149" s="20"/>
      <c r="G149" s="80" t="s">
        <v>31</v>
      </c>
      <c r="H149" s="80">
        <f>23.5+5.95+40.7</f>
        <v>70.150000000000006</v>
      </c>
    </row>
    <row r="150" spans="1:11" x14ac:dyDescent="0.25">
      <c r="A150" s="260" t="s">
        <v>756</v>
      </c>
      <c r="B150" s="260"/>
      <c r="C150" s="260"/>
      <c r="D150" s="260"/>
      <c r="E150" s="260"/>
      <c r="F150" s="260"/>
      <c r="G150" s="260"/>
      <c r="H150" s="260"/>
      <c r="I150" s="260"/>
      <c r="J150" s="260"/>
      <c r="K150" s="260"/>
    </row>
    <row r="151" spans="1:11" x14ac:dyDescent="0.25">
      <c r="A151" s="261" t="s">
        <v>757</v>
      </c>
      <c r="B151" s="261"/>
      <c r="C151" s="261"/>
      <c r="D151" s="261"/>
      <c r="E151" s="261"/>
      <c r="F151" s="261"/>
      <c r="G151" s="261"/>
      <c r="H151" s="261"/>
      <c r="I151" s="261"/>
      <c r="J151" s="261"/>
      <c r="K151" s="261"/>
    </row>
    <row r="152" spans="1:11" x14ac:dyDescent="0.25">
      <c r="A152" s="262" t="s">
        <v>758</v>
      </c>
      <c r="B152" s="262"/>
      <c r="C152" s="262"/>
      <c r="D152" s="262"/>
      <c r="E152" s="262"/>
      <c r="F152" s="262"/>
      <c r="G152" s="262"/>
      <c r="H152" s="262"/>
      <c r="I152" s="262"/>
      <c r="J152" s="262"/>
      <c r="K152" s="262"/>
    </row>
  </sheetData>
  <mergeCells count="18">
    <mergeCell ref="A1:K1"/>
    <mergeCell ref="A2:K2"/>
    <mergeCell ref="A3:K3"/>
    <mergeCell ref="A10:K10"/>
    <mergeCell ref="A11:A12"/>
    <mergeCell ref="B11:B12"/>
    <mergeCell ref="C11:C12"/>
    <mergeCell ref="D11:D12"/>
    <mergeCell ref="E11:E12"/>
    <mergeCell ref="F11:F12"/>
    <mergeCell ref="G11:G12"/>
    <mergeCell ref="H11:J11"/>
    <mergeCell ref="K11:K12"/>
    <mergeCell ref="K42:K62"/>
    <mergeCell ref="A150:K150"/>
    <mergeCell ref="A151:K151"/>
    <mergeCell ref="A152:K152"/>
    <mergeCell ref="K103:K126"/>
  </mergeCells>
  <printOptions horizontalCentered="1"/>
  <pageMargins left="0.59055118110236227" right="0.51181102362204722" top="0.59055118110236227" bottom="0.59055118110236227" header="0.31496062992125984" footer="0.31496062992125984"/>
  <pageSetup paperSize="9" scale="53" orientation="portrait" r:id="rId1"/>
  <rowBreaks count="3" manualBreakCount="3">
    <brk id="42" max="10" man="1"/>
    <brk id="70" max="10" man="1"/>
    <brk id="9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3"/>
  <sheetViews>
    <sheetView showOutlineSymbols="0" showWhiteSpace="0" view="pageBreakPreview" topLeftCell="A10" zoomScale="60" workbookViewId="0">
      <selection activeCell="B15" sqref="B15:F15"/>
    </sheetView>
  </sheetViews>
  <sheetFormatPr defaultRowHeight="14.25" x14ac:dyDescent="0.2"/>
  <cols>
    <col min="1" max="1" width="6.85546875" style="130" customWidth="1"/>
    <col min="2" max="2" width="68.5703125" style="130" bestFit="1" customWidth="1"/>
    <col min="3" max="3" width="34.28515625" style="130" bestFit="1" customWidth="1"/>
    <col min="4" max="4" width="5.7109375" style="130" bestFit="1" customWidth="1"/>
    <col min="5" max="6" width="11.42578125" style="130" bestFit="1" customWidth="1"/>
    <col min="7" max="7" width="16.85546875" style="130" customWidth="1"/>
    <col min="8" max="8" width="12.5703125" style="130" customWidth="1"/>
    <col min="9" max="16384" width="9.140625" style="130"/>
  </cols>
  <sheetData>
    <row r="1" spans="1:10" s="131" customFormat="1" ht="18.75" customHeight="1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159"/>
      <c r="J1" s="159"/>
    </row>
    <row r="2" spans="1:10" s="131" customFormat="1" ht="18.75" customHeight="1" x14ac:dyDescent="0.25">
      <c r="A2" s="264" t="s">
        <v>10</v>
      </c>
      <c r="B2" s="264"/>
      <c r="C2" s="264"/>
      <c r="D2" s="264"/>
      <c r="E2" s="264"/>
      <c r="F2" s="264"/>
      <c r="G2" s="264"/>
      <c r="H2" s="264"/>
      <c r="I2" s="159"/>
      <c r="J2" s="159"/>
    </row>
    <row r="3" spans="1:10" s="131" customFormat="1" ht="18.75" customHeight="1" x14ac:dyDescent="0.25">
      <c r="A3" s="264" t="s">
        <v>11</v>
      </c>
      <c r="B3" s="264"/>
      <c r="C3" s="264"/>
      <c r="D3" s="264"/>
      <c r="E3" s="264"/>
      <c r="F3" s="264"/>
      <c r="G3" s="264"/>
      <c r="H3" s="264"/>
      <c r="I3" s="159"/>
      <c r="J3" s="159"/>
    </row>
    <row r="4" spans="1:10" s="131" customFormat="1" x14ac:dyDescent="0.2"/>
    <row r="5" spans="1:10" s="131" customFormat="1" x14ac:dyDescent="0.2"/>
    <row r="6" spans="1:10" s="131" customFormat="1" x14ac:dyDescent="0.2"/>
    <row r="7" spans="1:10" s="131" customFormat="1" x14ac:dyDescent="0.2"/>
    <row r="8" spans="1:10" s="131" customFormat="1" x14ac:dyDescent="0.2"/>
    <row r="9" spans="1:10" ht="15" customHeight="1" x14ac:dyDescent="0.2">
      <c r="A9" s="284" t="s">
        <v>760</v>
      </c>
      <c r="B9" s="284"/>
      <c r="C9" s="154" t="s">
        <v>761</v>
      </c>
      <c r="D9" s="284" t="s">
        <v>405</v>
      </c>
      <c r="E9" s="284"/>
      <c r="F9" s="289" t="s">
        <v>762</v>
      </c>
      <c r="G9" s="290"/>
      <c r="H9" s="156" t="s">
        <v>759</v>
      </c>
    </row>
    <row r="10" spans="1:10" ht="51.75" customHeight="1" x14ac:dyDescent="0.2">
      <c r="A10" s="285" t="s">
        <v>354</v>
      </c>
      <c r="B10" s="285"/>
      <c r="C10" s="155" t="s">
        <v>406</v>
      </c>
      <c r="D10" s="285" t="s">
        <v>407</v>
      </c>
      <c r="E10" s="285"/>
      <c r="F10" s="291" t="s">
        <v>408</v>
      </c>
      <c r="G10" s="292"/>
      <c r="H10" s="158" t="s">
        <v>763</v>
      </c>
    </row>
    <row r="11" spans="1:10" ht="20.25" customHeight="1" x14ac:dyDescent="0.25">
      <c r="A11" s="286" t="s">
        <v>755</v>
      </c>
      <c r="B11" s="287"/>
      <c r="C11" s="287"/>
      <c r="D11" s="287"/>
      <c r="E11" s="287"/>
      <c r="F11" s="287"/>
      <c r="G11" s="287"/>
      <c r="H11" s="287"/>
    </row>
    <row r="12" spans="1:10" ht="22.5" customHeight="1" x14ac:dyDescent="0.2">
      <c r="A12" s="138" t="s">
        <v>409</v>
      </c>
      <c r="B12" s="280" t="s">
        <v>410</v>
      </c>
      <c r="C12" s="280"/>
      <c r="D12" s="280"/>
      <c r="E12" s="280"/>
      <c r="F12" s="280"/>
      <c r="G12" s="138" t="s">
        <v>479</v>
      </c>
      <c r="H12" s="138" t="s">
        <v>480</v>
      </c>
    </row>
    <row r="13" spans="1:10" ht="24" customHeight="1" x14ac:dyDescent="0.2">
      <c r="A13" s="139" t="s">
        <v>419</v>
      </c>
      <c r="B13" s="288" t="s">
        <v>47</v>
      </c>
      <c r="C13" s="288"/>
      <c r="D13" s="288"/>
      <c r="E13" s="288"/>
      <c r="F13" s="288"/>
      <c r="G13" s="142">
        <v>1641.36</v>
      </c>
      <c r="H13" s="140">
        <f>G13/$G$36</f>
        <v>2.2812314964218996E-3</v>
      </c>
    </row>
    <row r="14" spans="1:10" ht="24" customHeight="1" x14ac:dyDescent="0.2">
      <c r="A14" s="139" t="s">
        <v>423</v>
      </c>
      <c r="B14" s="288" t="s">
        <v>424</v>
      </c>
      <c r="C14" s="288"/>
      <c r="D14" s="288"/>
      <c r="E14" s="288"/>
      <c r="F14" s="288"/>
      <c r="G14" s="142">
        <v>55084.11</v>
      </c>
      <c r="H14" s="140">
        <f t="shared" ref="H14:H35" si="0">G14/$G$36</f>
        <v>7.6558224085129731E-2</v>
      </c>
    </row>
    <row r="15" spans="1:10" ht="24" customHeight="1" x14ac:dyDescent="0.2">
      <c r="A15" s="137" t="s">
        <v>426</v>
      </c>
      <c r="B15" s="277" t="s">
        <v>99</v>
      </c>
      <c r="C15" s="277"/>
      <c r="D15" s="277"/>
      <c r="E15" s="277"/>
      <c r="F15" s="277"/>
      <c r="G15" s="141">
        <v>10396.6</v>
      </c>
      <c r="H15" s="242">
        <f t="shared" si="0"/>
        <v>1.4449634069125557E-2</v>
      </c>
    </row>
    <row r="16" spans="1:10" ht="24" customHeight="1" x14ac:dyDescent="0.2">
      <c r="A16" s="137" t="s">
        <v>427</v>
      </c>
      <c r="B16" s="277" t="s">
        <v>29</v>
      </c>
      <c r="C16" s="277"/>
      <c r="D16" s="277"/>
      <c r="E16" s="277"/>
      <c r="F16" s="277"/>
      <c r="G16" s="141">
        <v>5716.82</v>
      </c>
      <c r="H16" s="242">
        <f t="shared" si="0"/>
        <v>7.9454780446548256E-3</v>
      </c>
    </row>
    <row r="17" spans="1:8" ht="24" customHeight="1" x14ac:dyDescent="0.2">
      <c r="A17" s="137" t="s">
        <v>429</v>
      </c>
      <c r="B17" s="277" t="s">
        <v>18</v>
      </c>
      <c r="C17" s="277"/>
      <c r="D17" s="277"/>
      <c r="E17" s="277"/>
      <c r="F17" s="277"/>
      <c r="G17" s="141">
        <v>5368.84</v>
      </c>
      <c r="H17" s="242">
        <f t="shared" si="0"/>
        <v>7.4618407340557545E-3</v>
      </c>
    </row>
    <row r="18" spans="1:8" ht="24" customHeight="1" x14ac:dyDescent="0.2">
      <c r="A18" s="137" t="s">
        <v>431</v>
      </c>
      <c r="B18" s="277" t="s">
        <v>32</v>
      </c>
      <c r="C18" s="277"/>
      <c r="D18" s="277"/>
      <c r="E18" s="277"/>
      <c r="F18" s="277"/>
      <c r="G18" s="141">
        <v>664.62</v>
      </c>
      <c r="H18" s="242">
        <f t="shared" si="0"/>
        <v>9.2371696468289898E-4</v>
      </c>
    </row>
    <row r="19" spans="1:8" ht="24" customHeight="1" x14ac:dyDescent="0.2">
      <c r="A19" s="137" t="s">
        <v>433</v>
      </c>
      <c r="B19" s="277" t="s">
        <v>23</v>
      </c>
      <c r="C19" s="277"/>
      <c r="D19" s="277"/>
      <c r="E19" s="277"/>
      <c r="F19" s="277"/>
      <c r="G19" s="141">
        <v>1836.37</v>
      </c>
      <c r="H19" s="242">
        <f t="shared" si="0"/>
        <v>2.5522646360848834E-3</v>
      </c>
    </row>
    <row r="20" spans="1:8" ht="24" customHeight="1" x14ac:dyDescent="0.2">
      <c r="A20" s="137" t="s">
        <v>434</v>
      </c>
      <c r="B20" s="277" t="s">
        <v>435</v>
      </c>
      <c r="C20" s="277"/>
      <c r="D20" s="277"/>
      <c r="E20" s="277"/>
      <c r="F20" s="277"/>
      <c r="G20" s="141">
        <v>335.87</v>
      </c>
      <c r="H20" s="242">
        <f t="shared" si="0"/>
        <v>4.6680632079691443E-4</v>
      </c>
    </row>
    <row r="21" spans="1:8" ht="24" customHeight="1" x14ac:dyDescent="0.2">
      <c r="A21" s="137" t="s">
        <v>436</v>
      </c>
      <c r="B21" s="277" t="s">
        <v>437</v>
      </c>
      <c r="C21" s="277"/>
      <c r="D21" s="277"/>
      <c r="E21" s="277"/>
      <c r="F21" s="277"/>
      <c r="G21" s="141">
        <v>5481.96</v>
      </c>
      <c r="H21" s="242">
        <f t="shared" si="0"/>
        <v>7.6190596908204157E-3</v>
      </c>
    </row>
    <row r="22" spans="1:8" ht="24" customHeight="1" x14ac:dyDescent="0.2">
      <c r="A22" s="137" t="s">
        <v>438</v>
      </c>
      <c r="B22" s="277" t="s">
        <v>39</v>
      </c>
      <c r="C22" s="277"/>
      <c r="D22" s="277"/>
      <c r="E22" s="277"/>
      <c r="F22" s="277"/>
      <c r="G22" s="141">
        <v>1707.39</v>
      </c>
      <c r="H22" s="242">
        <f t="shared" si="0"/>
        <v>2.3730027810326729E-3</v>
      </c>
    </row>
    <row r="23" spans="1:8" ht="24" customHeight="1" x14ac:dyDescent="0.2">
      <c r="A23" s="137" t="s">
        <v>439</v>
      </c>
      <c r="B23" s="277" t="s">
        <v>38</v>
      </c>
      <c r="C23" s="277"/>
      <c r="D23" s="277"/>
      <c r="E23" s="277"/>
      <c r="F23" s="277"/>
      <c r="G23" s="141">
        <v>23575.64</v>
      </c>
      <c r="H23" s="242">
        <f t="shared" si="0"/>
        <v>3.2766420843875807E-2</v>
      </c>
    </row>
    <row r="24" spans="1:8" ht="24" customHeight="1" x14ac:dyDescent="0.2">
      <c r="A24" s="139" t="s">
        <v>440</v>
      </c>
      <c r="B24" s="288" t="s">
        <v>441</v>
      </c>
      <c r="C24" s="288"/>
      <c r="D24" s="288"/>
      <c r="E24" s="288"/>
      <c r="F24" s="288"/>
      <c r="G24" s="142">
        <v>662780.64</v>
      </c>
      <c r="H24" s="140">
        <f t="shared" si="0"/>
        <v>0.92116054441844841</v>
      </c>
    </row>
    <row r="25" spans="1:8" ht="24" customHeight="1" x14ac:dyDescent="0.2">
      <c r="A25" s="137" t="s">
        <v>442</v>
      </c>
      <c r="B25" s="277" t="s">
        <v>16</v>
      </c>
      <c r="C25" s="277"/>
      <c r="D25" s="277"/>
      <c r="E25" s="277"/>
      <c r="F25" s="277"/>
      <c r="G25" s="141">
        <v>64248.81</v>
      </c>
      <c r="H25" s="242">
        <f t="shared" si="0"/>
        <v>8.9295711470747621E-2</v>
      </c>
    </row>
    <row r="26" spans="1:8" ht="24" customHeight="1" x14ac:dyDescent="0.2">
      <c r="A26" s="137" t="s">
        <v>443</v>
      </c>
      <c r="B26" s="277" t="s">
        <v>29</v>
      </c>
      <c r="C26" s="277"/>
      <c r="D26" s="277"/>
      <c r="E26" s="277"/>
      <c r="F26" s="277"/>
      <c r="G26" s="141">
        <v>10795.12</v>
      </c>
      <c r="H26" s="242">
        <f t="shared" si="0"/>
        <v>1.5003514007685079E-2</v>
      </c>
    </row>
    <row r="27" spans="1:8" ht="24" customHeight="1" x14ac:dyDescent="0.2">
      <c r="A27" s="137" t="s">
        <v>444</v>
      </c>
      <c r="B27" s="277" t="s">
        <v>18</v>
      </c>
      <c r="C27" s="277"/>
      <c r="D27" s="277"/>
      <c r="E27" s="277"/>
      <c r="F27" s="277"/>
      <c r="G27" s="141">
        <v>160433.72</v>
      </c>
      <c r="H27" s="242">
        <f t="shared" si="0"/>
        <v>0.22297756442957795</v>
      </c>
    </row>
    <row r="28" spans="1:8" ht="24" customHeight="1" x14ac:dyDescent="0.2">
      <c r="A28" s="137" t="s">
        <v>449</v>
      </c>
      <c r="B28" s="277" t="s">
        <v>435</v>
      </c>
      <c r="C28" s="277"/>
      <c r="D28" s="277"/>
      <c r="E28" s="277"/>
      <c r="F28" s="277"/>
      <c r="G28" s="141">
        <v>33360.94</v>
      </c>
      <c r="H28" s="242">
        <f t="shared" si="0"/>
        <v>4.6366444337769423E-2</v>
      </c>
    </row>
    <row r="29" spans="1:8" ht="24" customHeight="1" x14ac:dyDescent="0.2">
      <c r="A29" s="137" t="s">
        <v>450</v>
      </c>
      <c r="B29" s="277" t="s">
        <v>32</v>
      </c>
      <c r="C29" s="277"/>
      <c r="D29" s="277"/>
      <c r="E29" s="277"/>
      <c r="F29" s="277"/>
      <c r="G29" s="141">
        <v>52395.48</v>
      </c>
      <c r="H29" s="242">
        <f t="shared" si="0"/>
        <v>7.2821452482175586E-2</v>
      </c>
    </row>
    <row r="30" spans="1:8" ht="24" customHeight="1" x14ac:dyDescent="0.2">
      <c r="A30" s="137" t="s">
        <v>455</v>
      </c>
      <c r="B30" s="277" t="s">
        <v>23</v>
      </c>
      <c r="C30" s="277"/>
      <c r="D30" s="277"/>
      <c r="E30" s="277"/>
      <c r="F30" s="277"/>
      <c r="G30" s="141">
        <v>26825.77</v>
      </c>
      <c r="H30" s="242">
        <f t="shared" si="0"/>
        <v>3.7283588877375901E-2</v>
      </c>
    </row>
    <row r="31" spans="1:8" ht="24" customHeight="1" x14ac:dyDescent="0.2">
      <c r="A31" s="137" t="s">
        <v>456</v>
      </c>
      <c r="B31" s="277" t="s">
        <v>437</v>
      </c>
      <c r="C31" s="277"/>
      <c r="D31" s="277"/>
      <c r="E31" s="277"/>
      <c r="F31" s="277"/>
      <c r="G31" s="141">
        <v>7279.86</v>
      </c>
      <c r="H31" s="242">
        <f t="shared" si="0"/>
        <v>1.0117857095056497E-2</v>
      </c>
    </row>
    <row r="32" spans="1:8" ht="24" customHeight="1" x14ac:dyDescent="0.2">
      <c r="A32" s="137" t="s">
        <v>457</v>
      </c>
      <c r="B32" s="319" t="s">
        <v>458</v>
      </c>
      <c r="C32" s="319"/>
      <c r="D32" s="319"/>
      <c r="E32" s="319"/>
      <c r="F32" s="319"/>
      <c r="G32" s="141">
        <v>77496.5</v>
      </c>
      <c r="H32" s="242">
        <f t="shared" si="0"/>
        <v>0.10770791091683711</v>
      </c>
    </row>
    <row r="33" spans="1:11" ht="24" customHeight="1" x14ac:dyDescent="0.2">
      <c r="A33" s="137" t="s">
        <v>462</v>
      </c>
      <c r="B33" s="277" t="s">
        <v>30</v>
      </c>
      <c r="C33" s="277"/>
      <c r="D33" s="277"/>
      <c r="E33" s="277"/>
      <c r="F33" s="277"/>
      <c r="G33" s="141">
        <v>108252.62</v>
      </c>
      <c r="H33" s="242">
        <f t="shared" si="0"/>
        <v>0.15045406633169522</v>
      </c>
    </row>
    <row r="34" spans="1:11" ht="24" customHeight="1" x14ac:dyDescent="0.2">
      <c r="A34" s="137" t="s">
        <v>466</v>
      </c>
      <c r="B34" s="277" t="s">
        <v>39</v>
      </c>
      <c r="C34" s="277"/>
      <c r="D34" s="277"/>
      <c r="E34" s="277"/>
      <c r="F34" s="277"/>
      <c r="G34" s="141">
        <v>106471.38</v>
      </c>
      <c r="H34" s="242">
        <f t="shared" si="0"/>
        <v>0.14797842369955691</v>
      </c>
    </row>
    <row r="35" spans="1:11" ht="24" customHeight="1" x14ac:dyDescent="0.2">
      <c r="A35" s="137" t="s">
        <v>467</v>
      </c>
      <c r="B35" s="277" t="s">
        <v>38</v>
      </c>
      <c r="C35" s="277"/>
      <c r="D35" s="277"/>
      <c r="E35" s="277"/>
      <c r="F35" s="277"/>
      <c r="G35" s="141">
        <v>15220.44</v>
      </c>
      <c r="H35" s="242">
        <f t="shared" si="0"/>
        <v>2.1154010769971084E-2</v>
      </c>
    </row>
    <row r="36" spans="1:11" ht="20.25" customHeight="1" x14ac:dyDescent="0.2">
      <c r="A36" s="283" t="s">
        <v>654</v>
      </c>
      <c r="B36" s="283"/>
      <c r="C36" s="283"/>
      <c r="D36" s="283"/>
      <c r="E36" s="283"/>
      <c r="F36" s="283"/>
      <c r="G36" s="281">
        <f>SUM(G13+G14+G24)</f>
        <v>719506.11</v>
      </c>
      <c r="H36" s="282"/>
    </row>
    <row r="37" spans="1:11" ht="17.25" customHeight="1" x14ac:dyDescent="0.2">
      <c r="A37" s="133"/>
      <c r="B37" s="133"/>
      <c r="C37" s="133"/>
      <c r="D37" s="133"/>
      <c r="E37" s="133"/>
      <c r="F37" s="133"/>
      <c r="G37" s="133"/>
      <c r="H37" s="133"/>
    </row>
    <row r="38" spans="1:11" ht="15.75" customHeight="1" x14ac:dyDescent="0.2">
      <c r="A38" s="278"/>
      <c r="B38" s="279"/>
      <c r="C38" s="279"/>
      <c r="D38" s="279"/>
      <c r="E38" s="279"/>
      <c r="F38" s="279"/>
      <c r="G38" s="279"/>
      <c r="H38" s="279"/>
    </row>
    <row r="41" spans="1:11" ht="14.25" customHeight="1" x14ac:dyDescent="0.2">
      <c r="A41" s="260" t="s">
        <v>756</v>
      </c>
      <c r="B41" s="260"/>
      <c r="C41" s="260"/>
      <c r="D41" s="260"/>
      <c r="E41" s="260"/>
      <c r="F41" s="260"/>
      <c r="G41" s="260"/>
      <c r="H41" s="260"/>
      <c r="I41" s="151"/>
      <c r="J41" s="151"/>
      <c r="K41" s="151"/>
    </row>
    <row r="42" spans="1:11" x14ac:dyDescent="0.2">
      <c r="A42" s="261" t="s">
        <v>757</v>
      </c>
      <c r="B42" s="261"/>
      <c r="C42" s="261"/>
      <c r="D42" s="261"/>
      <c r="E42" s="261"/>
      <c r="F42" s="261"/>
      <c r="G42" s="261"/>
      <c r="H42" s="261"/>
      <c r="I42" s="152"/>
      <c r="J42" s="152"/>
      <c r="K42" s="152"/>
    </row>
    <row r="43" spans="1:11" x14ac:dyDescent="0.2">
      <c r="A43" s="262" t="s">
        <v>758</v>
      </c>
      <c r="B43" s="262"/>
      <c r="C43" s="262"/>
      <c r="D43" s="262"/>
      <c r="E43" s="262"/>
      <c r="F43" s="262"/>
      <c r="G43" s="262"/>
      <c r="H43" s="262"/>
      <c r="I43" s="153"/>
      <c r="J43" s="153"/>
      <c r="K43" s="153"/>
    </row>
  </sheetData>
  <mergeCells count="40">
    <mergeCell ref="A41:H41"/>
    <mergeCell ref="A42:H42"/>
    <mergeCell ref="A43:H43"/>
    <mergeCell ref="F9:G9"/>
    <mergeCell ref="F10:G10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A1:H1"/>
    <mergeCell ref="A2:H2"/>
    <mergeCell ref="A3:H3"/>
    <mergeCell ref="B12:F12"/>
    <mergeCell ref="G36:H36"/>
    <mergeCell ref="A36:F36"/>
    <mergeCell ref="A9:B9"/>
    <mergeCell ref="A10:B10"/>
    <mergeCell ref="D9:E9"/>
    <mergeCell ref="D10:E10"/>
    <mergeCell ref="A11:H11"/>
    <mergeCell ref="B13:F13"/>
    <mergeCell ref="B14:F14"/>
    <mergeCell ref="B15:F15"/>
    <mergeCell ref="B16:F16"/>
    <mergeCell ref="B17:F17"/>
    <mergeCell ref="B34:F34"/>
    <mergeCell ref="B35:F35"/>
    <mergeCell ref="A38:H38"/>
    <mergeCell ref="B29:F29"/>
    <mergeCell ref="B30:F30"/>
    <mergeCell ref="B31:F31"/>
    <mergeCell ref="B32:F32"/>
    <mergeCell ref="B33:F33"/>
  </mergeCells>
  <printOptions horizontalCentered="1"/>
  <pageMargins left="0.59055118110236227" right="0.51181102362204722" top="0.59055118110236227" bottom="0.59055118110236227" header="0.51181102362204722" footer="0.51181102362204722"/>
  <pageSetup paperSize="9" scale="54" fitToHeight="0" orientation="portrait" r:id="rId1"/>
  <headerFooter>
    <oddHeader>&amp;L &amp;C &amp;R</oddHeader>
    <oddFooter>&amp;L &amp;C &amp;R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J147"/>
  <sheetViews>
    <sheetView tabSelected="1" showOutlineSymbols="0" showWhiteSpace="0" view="pageBreakPreview" topLeftCell="A85" zoomScaleSheetLayoutView="100" workbookViewId="0">
      <selection activeCell="B15" sqref="B15:F15"/>
    </sheetView>
  </sheetViews>
  <sheetFormatPr defaultRowHeight="14.25" x14ac:dyDescent="0.2"/>
  <cols>
    <col min="1" max="1" width="9" style="130" customWidth="1"/>
    <col min="2" max="2" width="10.28515625" style="130" customWidth="1"/>
    <col min="3" max="3" width="15.140625" style="130" bestFit="1" customWidth="1"/>
    <col min="4" max="4" width="67" style="130" customWidth="1"/>
    <col min="5" max="5" width="9.140625" style="130" bestFit="1" customWidth="1"/>
    <col min="6" max="6" width="15" style="130" bestFit="1" customWidth="1"/>
    <col min="7" max="7" width="11.140625" style="130" customWidth="1"/>
    <col min="8" max="8" width="13" style="130" customWidth="1"/>
    <col min="9" max="9" width="17.28515625" style="130" customWidth="1"/>
    <col min="10" max="16384" width="9.140625" style="130"/>
  </cols>
  <sheetData>
    <row r="1" spans="1:10" s="131" customFormat="1" ht="15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264"/>
    </row>
    <row r="2" spans="1:10" s="131" customFormat="1" ht="15" x14ac:dyDescent="0.25">
      <c r="A2" s="264" t="s">
        <v>10</v>
      </c>
      <c r="B2" s="264"/>
      <c r="C2" s="264"/>
      <c r="D2" s="264"/>
      <c r="E2" s="264"/>
      <c r="F2" s="264"/>
      <c r="G2" s="264"/>
      <c r="H2" s="264"/>
      <c r="I2" s="264"/>
    </row>
    <row r="3" spans="1:10" s="131" customFormat="1" ht="15" x14ac:dyDescent="0.25">
      <c r="A3" s="264" t="s">
        <v>11</v>
      </c>
      <c r="B3" s="264"/>
      <c r="C3" s="264"/>
      <c r="D3" s="264"/>
      <c r="E3" s="264"/>
      <c r="F3" s="264"/>
      <c r="G3" s="264"/>
      <c r="H3" s="264"/>
      <c r="I3" s="264"/>
    </row>
    <row r="4" spans="1:10" s="131" customFormat="1" x14ac:dyDescent="0.2"/>
    <row r="5" spans="1:10" s="131" customFormat="1" x14ac:dyDescent="0.2"/>
    <row r="6" spans="1:10" s="131" customFormat="1" x14ac:dyDescent="0.2"/>
    <row r="7" spans="1:10" s="131" customFormat="1" x14ac:dyDescent="0.2"/>
    <row r="8" spans="1:10" ht="15" customHeight="1" x14ac:dyDescent="0.2">
      <c r="A8" s="289" t="s">
        <v>760</v>
      </c>
      <c r="B8" s="290"/>
      <c r="C8" s="290"/>
      <c r="D8" s="293"/>
      <c r="E8" s="289" t="s">
        <v>764</v>
      </c>
      <c r="F8" s="293"/>
      <c r="G8" s="156" t="s">
        <v>405</v>
      </c>
      <c r="H8" s="289" t="s">
        <v>762</v>
      </c>
      <c r="I8" s="293"/>
      <c r="J8" s="160"/>
    </row>
    <row r="9" spans="1:10" ht="52.5" customHeight="1" x14ac:dyDescent="0.2">
      <c r="A9" s="300" t="s">
        <v>783</v>
      </c>
      <c r="B9" s="304"/>
      <c r="C9" s="304"/>
      <c r="D9" s="301"/>
      <c r="E9" s="300" t="s">
        <v>406</v>
      </c>
      <c r="F9" s="301"/>
      <c r="G9" s="298" t="s">
        <v>407</v>
      </c>
      <c r="H9" s="291" t="s">
        <v>408</v>
      </c>
      <c r="I9" s="295"/>
    </row>
    <row r="10" spans="1:10" s="131" customFormat="1" ht="15.75" customHeight="1" x14ac:dyDescent="0.2">
      <c r="A10" s="302"/>
      <c r="B10" s="305"/>
      <c r="C10" s="305"/>
      <c r="D10" s="303"/>
      <c r="E10" s="302"/>
      <c r="F10" s="303"/>
      <c r="G10" s="299"/>
      <c r="H10" s="296" t="s">
        <v>766</v>
      </c>
      <c r="I10" s="297"/>
    </row>
    <row r="11" spans="1:10" ht="15" x14ac:dyDescent="0.25">
      <c r="A11" s="286" t="s">
        <v>765</v>
      </c>
      <c r="B11" s="287"/>
      <c r="C11" s="287"/>
      <c r="D11" s="287"/>
      <c r="E11" s="287"/>
      <c r="F11" s="287"/>
      <c r="G11" s="287"/>
      <c r="H11" s="287"/>
      <c r="I11" s="287"/>
    </row>
    <row r="12" spans="1:10" ht="30" customHeight="1" x14ac:dyDescent="0.2">
      <c r="A12" s="138" t="s">
        <v>409</v>
      </c>
      <c r="B12" s="138" t="s">
        <v>473</v>
      </c>
      <c r="C12" s="138" t="s">
        <v>474</v>
      </c>
      <c r="D12" s="138" t="s">
        <v>410</v>
      </c>
      <c r="E12" s="138" t="s">
        <v>475</v>
      </c>
      <c r="F12" s="138" t="s">
        <v>476</v>
      </c>
      <c r="G12" s="138" t="s">
        <v>477</v>
      </c>
      <c r="H12" s="138" t="s">
        <v>478</v>
      </c>
      <c r="I12" s="138" t="s">
        <v>479</v>
      </c>
      <c r="J12" s="166"/>
    </row>
    <row r="13" spans="1:10" ht="24" customHeight="1" x14ac:dyDescent="0.2">
      <c r="A13" s="139" t="s">
        <v>419</v>
      </c>
      <c r="B13" s="167"/>
      <c r="C13" s="167"/>
      <c r="D13" s="167" t="s">
        <v>47</v>
      </c>
      <c r="E13" s="167"/>
      <c r="F13" s="168"/>
      <c r="G13" s="173"/>
      <c r="H13" s="173"/>
      <c r="I13" s="142">
        <f>I14</f>
        <v>1641.36</v>
      </c>
      <c r="J13" s="131"/>
    </row>
    <row r="14" spans="1:10" ht="24" customHeight="1" x14ac:dyDescent="0.2">
      <c r="A14" s="163" t="s">
        <v>481</v>
      </c>
      <c r="B14" s="163">
        <v>1</v>
      </c>
      <c r="C14" s="163" t="s">
        <v>767</v>
      </c>
      <c r="D14" s="164" t="s">
        <v>482</v>
      </c>
      <c r="E14" s="163" t="s">
        <v>483</v>
      </c>
      <c r="F14" s="165">
        <v>7</v>
      </c>
      <c r="G14" s="174">
        <v>193.79</v>
      </c>
      <c r="H14" s="174">
        <f>TRUNC(G14 * (1 + 21 / 100), 2)</f>
        <v>234.48</v>
      </c>
      <c r="I14" s="174">
        <f>TRUNC(F14 * H14, 2)</f>
        <v>1641.36</v>
      </c>
      <c r="J14" s="131"/>
    </row>
    <row r="15" spans="1:10" ht="29.25" customHeight="1" x14ac:dyDescent="0.2">
      <c r="A15" s="139" t="s">
        <v>423</v>
      </c>
      <c r="B15" s="139"/>
      <c r="C15" s="139"/>
      <c r="D15" s="167" t="s">
        <v>424</v>
      </c>
      <c r="E15" s="167"/>
      <c r="F15" s="169"/>
      <c r="G15" s="173"/>
      <c r="H15" s="173"/>
      <c r="I15" s="142">
        <f>I16+I22+I24+I29+I31+I36+I39+I61+I65</f>
        <v>55084.109999999993</v>
      </c>
      <c r="J15" s="131"/>
    </row>
    <row r="16" spans="1:10" ht="24" customHeight="1" x14ac:dyDescent="0.2">
      <c r="A16" s="170" t="s">
        <v>426</v>
      </c>
      <c r="B16" s="170"/>
      <c r="C16" s="170"/>
      <c r="D16" s="171" t="s">
        <v>99</v>
      </c>
      <c r="E16" s="171"/>
      <c r="F16" s="172"/>
      <c r="G16" s="175"/>
      <c r="H16" s="175"/>
      <c r="I16" s="176">
        <f>SUM(I17:I21)</f>
        <v>10396.599999999999</v>
      </c>
    </row>
    <row r="17" spans="1:9" ht="27.75" customHeight="1" x14ac:dyDescent="0.2">
      <c r="A17" s="163" t="s">
        <v>484</v>
      </c>
      <c r="B17" s="163" t="s">
        <v>485</v>
      </c>
      <c r="C17" s="163" t="s">
        <v>57</v>
      </c>
      <c r="D17" s="164" t="s">
        <v>229</v>
      </c>
      <c r="E17" s="163" t="s">
        <v>14</v>
      </c>
      <c r="F17" s="165">
        <v>10.26</v>
      </c>
      <c r="G17" s="174">
        <v>60.72</v>
      </c>
      <c r="H17" s="174">
        <f>TRUNC(G17 * (1 + 21 / 100), 2)</f>
        <v>73.47</v>
      </c>
      <c r="I17" s="174">
        <f>TRUNC(F17 * H17, 2)</f>
        <v>753.8</v>
      </c>
    </row>
    <row r="18" spans="1:9" ht="36" customHeight="1" x14ac:dyDescent="0.2">
      <c r="A18" s="163" t="s">
        <v>486</v>
      </c>
      <c r="B18" s="163">
        <v>101617</v>
      </c>
      <c r="C18" s="163" t="s">
        <v>57</v>
      </c>
      <c r="D18" s="241" t="s">
        <v>801</v>
      </c>
      <c r="E18" s="163" t="s">
        <v>13</v>
      </c>
      <c r="F18" s="165">
        <v>24.13</v>
      </c>
      <c r="G18" s="174">
        <v>2.25</v>
      </c>
      <c r="H18" s="174">
        <f>TRUNC(G18 * (1 + 21 / 100), 2)</f>
        <v>2.72</v>
      </c>
      <c r="I18" s="174">
        <f>TRUNC(F18 * H18, 2)</f>
        <v>65.63</v>
      </c>
    </row>
    <row r="19" spans="1:9" ht="24.75" customHeight="1" x14ac:dyDescent="0.2">
      <c r="A19" s="163" t="s">
        <v>487</v>
      </c>
      <c r="B19" s="163">
        <v>73361</v>
      </c>
      <c r="C19" s="163" t="s">
        <v>57</v>
      </c>
      <c r="D19" s="241" t="s">
        <v>802</v>
      </c>
      <c r="E19" s="163" t="s">
        <v>14</v>
      </c>
      <c r="F19" s="165">
        <v>3.04</v>
      </c>
      <c r="G19" s="174">
        <v>391.63</v>
      </c>
      <c r="H19" s="174">
        <f>TRUNC(G19 * (1 + 21 / 100), 2)</f>
        <v>473.87</v>
      </c>
      <c r="I19" s="174">
        <f>TRUNC(F19 * H19, 2)</f>
        <v>1440.56</v>
      </c>
    </row>
    <row r="20" spans="1:9" ht="26.25" customHeight="1" x14ac:dyDescent="0.2">
      <c r="A20" s="163" t="s">
        <v>488</v>
      </c>
      <c r="B20" s="163" t="s">
        <v>793</v>
      </c>
      <c r="C20" s="163" t="s">
        <v>489</v>
      </c>
      <c r="D20" s="164" t="s">
        <v>230</v>
      </c>
      <c r="E20" s="163" t="s">
        <v>14</v>
      </c>
      <c r="F20" s="165">
        <v>10.26</v>
      </c>
      <c r="G20" s="174">
        <v>607.57000000000005</v>
      </c>
      <c r="H20" s="174">
        <f>TRUNC(G20 * (1 + 21 / 100), 2)</f>
        <v>735.15</v>
      </c>
      <c r="I20" s="174">
        <f>TRUNC(F20 * H20, 2)</f>
        <v>7542.63</v>
      </c>
    </row>
    <row r="21" spans="1:9" ht="24" customHeight="1" x14ac:dyDescent="0.2">
      <c r="A21" s="163" t="s">
        <v>490</v>
      </c>
      <c r="B21" s="163">
        <v>2</v>
      </c>
      <c r="C21" s="163" t="s">
        <v>767</v>
      </c>
      <c r="D21" s="164" t="s">
        <v>231</v>
      </c>
      <c r="E21" s="163" t="s">
        <v>491</v>
      </c>
      <c r="F21" s="165">
        <v>7.29</v>
      </c>
      <c r="G21" s="174">
        <v>67.34</v>
      </c>
      <c r="H21" s="174">
        <f>TRUNC(G21 * (1 + 21 / 100), 2)</f>
        <v>81.48</v>
      </c>
      <c r="I21" s="174">
        <f>TRUNC(F21 * H21, 2)</f>
        <v>593.98</v>
      </c>
    </row>
    <row r="22" spans="1:9" ht="24" customHeight="1" x14ac:dyDescent="0.2">
      <c r="A22" s="170" t="s">
        <v>427</v>
      </c>
      <c r="B22" s="170"/>
      <c r="C22" s="170"/>
      <c r="D22" s="171" t="s">
        <v>29</v>
      </c>
      <c r="E22" s="171"/>
      <c r="F22" s="172"/>
      <c r="G22" s="175"/>
      <c r="H22" s="175"/>
      <c r="I22" s="176">
        <f>I23</f>
        <v>5716.82</v>
      </c>
    </row>
    <row r="23" spans="1:9" ht="60" customHeight="1" x14ac:dyDescent="0.2">
      <c r="A23" s="163" t="s">
        <v>492</v>
      </c>
      <c r="B23" s="163" t="s">
        <v>493</v>
      </c>
      <c r="C23" s="163" t="s">
        <v>57</v>
      </c>
      <c r="D23" s="164" t="s">
        <v>232</v>
      </c>
      <c r="E23" s="163" t="s">
        <v>13</v>
      </c>
      <c r="F23" s="165">
        <v>62.18</v>
      </c>
      <c r="G23" s="174">
        <v>75.989999999999995</v>
      </c>
      <c r="H23" s="174">
        <f>TRUNC(G23 * (1 + 21 / 100), 2)</f>
        <v>91.94</v>
      </c>
      <c r="I23" s="174">
        <f>TRUNC(F23 * H23, 2)</f>
        <v>5716.82</v>
      </c>
    </row>
    <row r="24" spans="1:9" ht="24" customHeight="1" x14ac:dyDescent="0.2">
      <c r="A24" s="170" t="s">
        <v>429</v>
      </c>
      <c r="B24" s="170"/>
      <c r="C24" s="170"/>
      <c r="D24" s="171" t="s">
        <v>18</v>
      </c>
      <c r="E24" s="171"/>
      <c r="F24" s="172"/>
      <c r="G24" s="175"/>
      <c r="H24" s="175"/>
      <c r="I24" s="176">
        <f>SUM(I25:I28)</f>
        <v>5368.84</v>
      </c>
    </row>
    <row r="25" spans="1:9" ht="48" customHeight="1" x14ac:dyDescent="0.2">
      <c r="A25" s="163" t="s">
        <v>494</v>
      </c>
      <c r="B25" s="163" t="s">
        <v>495</v>
      </c>
      <c r="C25" s="163" t="s">
        <v>57</v>
      </c>
      <c r="D25" s="164" t="s">
        <v>233</v>
      </c>
      <c r="E25" s="163" t="s">
        <v>13</v>
      </c>
      <c r="F25" s="165">
        <v>54.58</v>
      </c>
      <c r="G25" s="174">
        <v>3.31</v>
      </c>
      <c r="H25" s="174">
        <f>TRUNC(G25 * (1 + 21 / 100), 2)</f>
        <v>4</v>
      </c>
      <c r="I25" s="174">
        <f>TRUNC(F25 * H25, 2)</f>
        <v>218.32</v>
      </c>
    </row>
    <row r="26" spans="1:9" ht="60" customHeight="1" x14ac:dyDescent="0.2">
      <c r="A26" s="163" t="s">
        <v>496</v>
      </c>
      <c r="B26" s="163" t="s">
        <v>497</v>
      </c>
      <c r="C26" s="163" t="s">
        <v>57</v>
      </c>
      <c r="D26" s="164" t="s">
        <v>234</v>
      </c>
      <c r="E26" s="163" t="s">
        <v>13</v>
      </c>
      <c r="F26" s="165">
        <v>13.54</v>
      </c>
      <c r="G26" s="174">
        <v>28.31</v>
      </c>
      <c r="H26" s="174">
        <f>TRUNC(G26 * (1 + 21 / 100), 2)</f>
        <v>34.25</v>
      </c>
      <c r="I26" s="174">
        <f>TRUNC(F26 * H26, 2)</f>
        <v>463.74</v>
      </c>
    </row>
    <row r="27" spans="1:9" ht="60" customHeight="1" x14ac:dyDescent="0.2">
      <c r="A27" s="163" t="s">
        <v>498</v>
      </c>
      <c r="B27" s="163" t="s">
        <v>499</v>
      </c>
      <c r="C27" s="163" t="s">
        <v>57</v>
      </c>
      <c r="D27" s="164" t="s">
        <v>235</v>
      </c>
      <c r="E27" s="163" t="s">
        <v>13</v>
      </c>
      <c r="F27" s="165">
        <v>41.04</v>
      </c>
      <c r="G27" s="174">
        <v>18.75</v>
      </c>
      <c r="H27" s="174">
        <f>TRUNC(G27 * (1 + 21 / 100), 2)</f>
        <v>22.68</v>
      </c>
      <c r="I27" s="174">
        <f>TRUNC(F27 * H27, 2)</f>
        <v>930.78</v>
      </c>
    </row>
    <row r="28" spans="1:9" ht="53.25" customHeight="1" x14ac:dyDescent="0.2">
      <c r="A28" s="163" t="s">
        <v>500</v>
      </c>
      <c r="B28" s="163">
        <v>3</v>
      </c>
      <c r="C28" s="163" t="s">
        <v>767</v>
      </c>
      <c r="D28" s="164" t="s">
        <v>236</v>
      </c>
      <c r="E28" s="163" t="s">
        <v>13</v>
      </c>
      <c r="F28" s="165">
        <v>40</v>
      </c>
      <c r="G28" s="174">
        <v>77.61</v>
      </c>
      <c r="H28" s="174">
        <f>TRUNC(G28 * (1 + 21 / 100), 2)</f>
        <v>93.9</v>
      </c>
      <c r="I28" s="174">
        <f>TRUNC(F28 * H28, 2)</f>
        <v>3756</v>
      </c>
    </row>
    <row r="29" spans="1:9" ht="24" customHeight="1" x14ac:dyDescent="0.2">
      <c r="A29" s="170" t="s">
        <v>431</v>
      </c>
      <c r="B29" s="170"/>
      <c r="C29" s="170"/>
      <c r="D29" s="171" t="s">
        <v>32</v>
      </c>
      <c r="E29" s="171"/>
      <c r="F29" s="172"/>
      <c r="G29" s="175"/>
      <c r="H29" s="175"/>
      <c r="I29" s="176">
        <f>I30</f>
        <v>664.62</v>
      </c>
    </row>
    <row r="30" spans="1:9" ht="36" customHeight="1" x14ac:dyDescent="0.2">
      <c r="A30" s="163" t="s">
        <v>501</v>
      </c>
      <c r="B30" s="163" t="s">
        <v>502</v>
      </c>
      <c r="C30" s="163" t="s">
        <v>57</v>
      </c>
      <c r="D30" s="164" t="s">
        <v>237</v>
      </c>
      <c r="E30" s="163" t="s">
        <v>13</v>
      </c>
      <c r="F30" s="165">
        <v>7.82</v>
      </c>
      <c r="G30" s="174">
        <v>70.239999999999995</v>
      </c>
      <c r="H30" s="174">
        <f>TRUNC(G30 * (1 + 21 / 100), 2)</f>
        <v>84.99</v>
      </c>
      <c r="I30" s="174">
        <f>TRUNC(F30 * H30, 2)</f>
        <v>664.62</v>
      </c>
    </row>
    <row r="31" spans="1:9" ht="24" customHeight="1" x14ac:dyDescent="0.2">
      <c r="A31" s="170" t="s">
        <v>433</v>
      </c>
      <c r="B31" s="170"/>
      <c r="C31" s="170"/>
      <c r="D31" s="171" t="s">
        <v>23</v>
      </c>
      <c r="E31" s="171"/>
      <c r="F31" s="172"/>
      <c r="G31" s="175"/>
      <c r="H31" s="175"/>
      <c r="I31" s="176">
        <f>SUM(I32:I35)</f>
        <v>1836.37</v>
      </c>
    </row>
    <row r="32" spans="1:9" ht="41.25" customHeight="1" x14ac:dyDescent="0.2">
      <c r="A32" s="163" t="s">
        <v>503</v>
      </c>
      <c r="B32" s="163" t="s">
        <v>504</v>
      </c>
      <c r="C32" s="163" t="s">
        <v>57</v>
      </c>
      <c r="D32" s="164" t="s">
        <v>505</v>
      </c>
      <c r="E32" s="163" t="s">
        <v>506</v>
      </c>
      <c r="F32" s="165">
        <v>2</v>
      </c>
      <c r="G32" s="174">
        <v>67.98</v>
      </c>
      <c r="H32" s="174">
        <f>TRUNC(G32 * (1 + 21 / 100), 2)</f>
        <v>82.25</v>
      </c>
      <c r="I32" s="174">
        <f>TRUNC(F32 * H32, 2)</f>
        <v>164.5</v>
      </c>
    </row>
    <row r="33" spans="1:9" ht="48" customHeight="1" x14ac:dyDescent="0.2">
      <c r="A33" s="163" t="s">
        <v>507</v>
      </c>
      <c r="B33" s="163" t="s">
        <v>508</v>
      </c>
      <c r="C33" s="163" t="s">
        <v>57</v>
      </c>
      <c r="D33" s="164" t="s">
        <v>238</v>
      </c>
      <c r="E33" s="163" t="s">
        <v>13</v>
      </c>
      <c r="F33" s="165">
        <v>0.64</v>
      </c>
      <c r="G33" s="174">
        <v>575.83000000000004</v>
      </c>
      <c r="H33" s="174">
        <f>TRUNC(G33 * (1 + 21 / 100), 2)</f>
        <v>696.75</v>
      </c>
      <c r="I33" s="174">
        <f>TRUNC(F33 * H33, 2)</f>
        <v>445.92</v>
      </c>
    </row>
    <row r="34" spans="1:9" ht="24" customHeight="1" x14ac:dyDescent="0.2">
      <c r="A34" s="163" t="s">
        <v>509</v>
      </c>
      <c r="B34" s="163">
        <v>102162</v>
      </c>
      <c r="C34" s="163" t="s">
        <v>57</v>
      </c>
      <c r="D34" s="241" t="s">
        <v>803</v>
      </c>
      <c r="E34" s="163" t="s">
        <v>13</v>
      </c>
      <c r="F34" s="165">
        <v>0.45</v>
      </c>
      <c r="G34" s="174">
        <v>253.72</v>
      </c>
      <c r="H34" s="174">
        <f>TRUNC(G34 * (1 + 21 / 100), 2)</f>
        <v>307</v>
      </c>
      <c r="I34" s="174">
        <f>TRUNC(F34 * H34, 2)</f>
        <v>138.15</v>
      </c>
    </row>
    <row r="35" spans="1:9" ht="24" customHeight="1" x14ac:dyDescent="0.2">
      <c r="A35" s="163" t="s">
        <v>510</v>
      </c>
      <c r="B35" s="163" t="s">
        <v>768</v>
      </c>
      <c r="C35" s="163" t="s">
        <v>489</v>
      </c>
      <c r="D35" s="164" t="s">
        <v>269</v>
      </c>
      <c r="E35" s="163" t="s">
        <v>13</v>
      </c>
      <c r="F35" s="165">
        <v>3.78</v>
      </c>
      <c r="G35" s="174">
        <v>237.84</v>
      </c>
      <c r="H35" s="174">
        <f>TRUNC(G35 * (1 + 21 / 100), 2)</f>
        <v>287.77999999999997</v>
      </c>
      <c r="I35" s="174">
        <f>TRUNC(F35 * H35, 2)</f>
        <v>1087.8</v>
      </c>
    </row>
    <row r="36" spans="1:9" ht="24" customHeight="1" x14ac:dyDescent="0.2">
      <c r="A36" s="170" t="s">
        <v>434</v>
      </c>
      <c r="B36" s="170"/>
      <c r="C36" s="170"/>
      <c r="D36" s="171" t="s">
        <v>435</v>
      </c>
      <c r="E36" s="171"/>
      <c r="F36" s="172"/>
      <c r="G36" s="175"/>
      <c r="H36" s="175"/>
      <c r="I36" s="176">
        <f>SUM(I37:I38)</f>
        <v>335.87</v>
      </c>
    </row>
    <row r="37" spans="1:9" ht="42.75" customHeight="1" x14ac:dyDescent="0.2">
      <c r="A37" s="163" t="s">
        <v>511</v>
      </c>
      <c r="B37" s="163">
        <v>100758</v>
      </c>
      <c r="C37" s="163" t="s">
        <v>57</v>
      </c>
      <c r="D37" s="241" t="s">
        <v>804</v>
      </c>
      <c r="E37" s="163" t="s">
        <v>13</v>
      </c>
      <c r="F37" s="165">
        <v>6.72</v>
      </c>
      <c r="G37" s="174">
        <v>35.07</v>
      </c>
      <c r="H37" s="174">
        <f>TRUNC(G37 * (1 + 21 / 100), 2)</f>
        <v>42.43</v>
      </c>
      <c r="I37" s="174">
        <f>TRUNC(F37 * H37, 2)</f>
        <v>285.12</v>
      </c>
    </row>
    <row r="38" spans="1:9" ht="24" customHeight="1" x14ac:dyDescent="0.2">
      <c r="A38" s="163" t="s">
        <v>512</v>
      </c>
      <c r="B38" s="163" t="s">
        <v>513</v>
      </c>
      <c r="C38" s="163" t="s">
        <v>57</v>
      </c>
      <c r="D38" s="164" t="s">
        <v>514</v>
      </c>
      <c r="E38" s="163" t="s">
        <v>13</v>
      </c>
      <c r="F38" s="165">
        <v>3.2</v>
      </c>
      <c r="G38" s="174">
        <v>13.11</v>
      </c>
      <c r="H38" s="174">
        <f>TRUNC(G38 * (1 + 21 / 100), 2)</f>
        <v>15.86</v>
      </c>
      <c r="I38" s="174">
        <f>TRUNC(F38 * H38, 2)</f>
        <v>50.75</v>
      </c>
    </row>
    <row r="39" spans="1:9" ht="24" customHeight="1" x14ac:dyDescent="0.2">
      <c r="A39" s="170" t="s">
        <v>436</v>
      </c>
      <c r="B39" s="170"/>
      <c r="C39" s="170"/>
      <c r="D39" s="171" t="s">
        <v>437</v>
      </c>
      <c r="E39" s="171"/>
      <c r="F39" s="172"/>
      <c r="G39" s="175"/>
      <c r="H39" s="175"/>
      <c r="I39" s="176">
        <f>SUM(I40:I60)</f>
        <v>5481.9599999999991</v>
      </c>
    </row>
    <row r="40" spans="1:9" ht="40.5" customHeight="1" x14ac:dyDescent="0.2">
      <c r="A40" s="163" t="s">
        <v>515</v>
      </c>
      <c r="B40" s="163" t="s">
        <v>516</v>
      </c>
      <c r="C40" s="163" t="s">
        <v>57</v>
      </c>
      <c r="D40" s="164" t="s">
        <v>243</v>
      </c>
      <c r="E40" s="163" t="s">
        <v>506</v>
      </c>
      <c r="F40" s="165">
        <v>2</v>
      </c>
      <c r="G40" s="174">
        <v>667.47</v>
      </c>
      <c r="H40" s="174">
        <f t="shared" ref="H40:H60" si="0">TRUNC(G40 * (1 + 21 / 100), 2)</f>
        <v>807.63</v>
      </c>
      <c r="I40" s="174">
        <f t="shared" ref="I40:I60" si="1">TRUNC(F40 * H40, 2)</f>
        <v>1615.26</v>
      </c>
    </row>
    <row r="41" spans="1:9" ht="54" customHeight="1" x14ac:dyDescent="0.2">
      <c r="A41" s="163" t="s">
        <v>517</v>
      </c>
      <c r="B41" s="163" t="s">
        <v>518</v>
      </c>
      <c r="C41" s="163" t="s">
        <v>57</v>
      </c>
      <c r="D41" s="164" t="s">
        <v>244</v>
      </c>
      <c r="E41" s="163" t="s">
        <v>506</v>
      </c>
      <c r="F41" s="165">
        <v>2</v>
      </c>
      <c r="G41" s="174">
        <v>192.19</v>
      </c>
      <c r="H41" s="174">
        <f t="shared" si="0"/>
        <v>232.54</v>
      </c>
      <c r="I41" s="174">
        <f t="shared" si="1"/>
        <v>465.08</v>
      </c>
    </row>
    <row r="42" spans="1:9" ht="42" customHeight="1" x14ac:dyDescent="0.2">
      <c r="A42" s="163" t="s">
        <v>519</v>
      </c>
      <c r="B42" s="163" t="s">
        <v>520</v>
      </c>
      <c r="C42" s="163" t="s">
        <v>57</v>
      </c>
      <c r="D42" s="164" t="s">
        <v>245</v>
      </c>
      <c r="E42" s="163" t="s">
        <v>506</v>
      </c>
      <c r="F42" s="165">
        <v>2</v>
      </c>
      <c r="G42" s="174">
        <v>65.16</v>
      </c>
      <c r="H42" s="174">
        <f t="shared" si="0"/>
        <v>78.84</v>
      </c>
      <c r="I42" s="174">
        <f t="shared" si="1"/>
        <v>157.68</v>
      </c>
    </row>
    <row r="43" spans="1:9" ht="29.25" customHeight="1" x14ac:dyDescent="0.2">
      <c r="A43" s="163" t="s">
        <v>521</v>
      </c>
      <c r="B43" s="163" t="s">
        <v>522</v>
      </c>
      <c r="C43" s="163" t="s">
        <v>57</v>
      </c>
      <c r="D43" s="164" t="s">
        <v>246</v>
      </c>
      <c r="E43" s="163" t="s">
        <v>523</v>
      </c>
      <c r="F43" s="165">
        <v>8</v>
      </c>
      <c r="G43" s="174">
        <v>14.31</v>
      </c>
      <c r="H43" s="174">
        <f t="shared" si="0"/>
        <v>17.309999999999999</v>
      </c>
      <c r="I43" s="174">
        <f t="shared" si="1"/>
        <v>138.47999999999999</v>
      </c>
    </row>
    <row r="44" spans="1:9" ht="30.75" customHeight="1" x14ac:dyDescent="0.2">
      <c r="A44" s="163" t="s">
        <v>524</v>
      </c>
      <c r="B44" s="163" t="s">
        <v>525</v>
      </c>
      <c r="C44" s="163" t="s">
        <v>57</v>
      </c>
      <c r="D44" s="164" t="s">
        <v>247</v>
      </c>
      <c r="E44" s="163" t="s">
        <v>523</v>
      </c>
      <c r="F44" s="165">
        <v>8</v>
      </c>
      <c r="G44" s="174">
        <v>16.96</v>
      </c>
      <c r="H44" s="174">
        <f t="shared" si="0"/>
        <v>20.52</v>
      </c>
      <c r="I44" s="174">
        <f t="shared" si="1"/>
        <v>164.16</v>
      </c>
    </row>
    <row r="45" spans="1:9" ht="30.75" customHeight="1" x14ac:dyDescent="0.2">
      <c r="A45" s="163" t="s">
        <v>526</v>
      </c>
      <c r="B45" s="163" t="s">
        <v>527</v>
      </c>
      <c r="C45" s="163" t="s">
        <v>57</v>
      </c>
      <c r="D45" s="164" t="s">
        <v>248</v>
      </c>
      <c r="E45" s="163" t="s">
        <v>523</v>
      </c>
      <c r="F45" s="165">
        <v>12</v>
      </c>
      <c r="G45" s="174">
        <v>24.52</v>
      </c>
      <c r="H45" s="174">
        <f t="shared" si="0"/>
        <v>29.66</v>
      </c>
      <c r="I45" s="174">
        <f t="shared" si="1"/>
        <v>355.92</v>
      </c>
    </row>
    <row r="46" spans="1:9" ht="30.75" customHeight="1" x14ac:dyDescent="0.2">
      <c r="A46" s="163" t="s">
        <v>528</v>
      </c>
      <c r="B46" s="163" t="s">
        <v>529</v>
      </c>
      <c r="C46" s="163" t="s">
        <v>57</v>
      </c>
      <c r="D46" s="164" t="s">
        <v>249</v>
      </c>
      <c r="E46" s="163" t="s">
        <v>506</v>
      </c>
      <c r="F46" s="165">
        <v>8</v>
      </c>
      <c r="G46" s="174">
        <v>5.77</v>
      </c>
      <c r="H46" s="174">
        <f t="shared" si="0"/>
        <v>6.98</v>
      </c>
      <c r="I46" s="174">
        <f t="shared" si="1"/>
        <v>55.84</v>
      </c>
    </row>
    <row r="47" spans="1:9" ht="31.5" customHeight="1" x14ac:dyDescent="0.2">
      <c r="A47" s="163" t="s">
        <v>530</v>
      </c>
      <c r="B47" s="163" t="s">
        <v>531</v>
      </c>
      <c r="C47" s="163" t="s">
        <v>57</v>
      </c>
      <c r="D47" s="164" t="s">
        <v>250</v>
      </c>
      <c r="E47" s="163" t="s">
        <v>506</v>
      </c>
      <c r="F47" s="165">
        <v>8</v>
      </c>
      <c r="G47" s="174">
        <v>6.91</v>
      </c>
      <c r="H47" s="174">
        <f t="shared" si="0"/>
        <v>8.36</v>
      </c>
      <c r="I47" s="174">
        <f t="shared" si="1"/>
        <v>66.88</v>
      </c>
    </row>
    <row r="48" spans="1:9" ht="29.25" customHeight="1" x14ac:dyDescent="0.2">
      <c r="A48" s="163" t="s">
        <v>532</v>
      </c>
      <c r="B48" s="163" t="s">
        <v>533</v>
      </c>
      <c r="C48" s="163" t="s">
        <v>57</v>
      </c>
      <c r="D48" s="164" t="s">
        <v>251</v>
      </c>
      <c r="E48" s="163" t="s">
        <v>506</v>
      </c>
      <c r="F48" s="165">
        <v>8</v>
      </c>
      <c r="G48" s="174">
        <v>9.7200000000000006</v>
      </c>
      <c r="H48" s="174">
        <f t="shared" si="0"/>
        <v>11.76</v>
      </c>
      <c r="I48" s="174">
        <f t="shared" si="1"/>
        <v>94.08</v>
      </c>
    </row>
    <row r="49" spans="1:9" ht="39.75" customHeight="1" x14ac:dyDescent="0.2">
      <c r="A49" s="163" t="s">
        <v>534</v>
      </c>
      <c r="B49" s="163" t="s">
        <v>535</v>
      </c>
      <c r="C49" s="163" t="s">
        <v>57</v>
      </c>
      <c r="D49" s="164" t="s">
        <v>252</v>
      </c>
      <c r="E49" s="163" t="s">
        <v>506</v>
      </c>
      <c r="F49" s="165">
        <v>4</v>
      </c>
      <c r="G49" s="174">
        <v>7.5</v>
      </c>
      <c r="H49" s="174">
        <f t="shared" si="0"/>
        <v>9.07</v>
      </c>
      <c r="I49" s="174">
        <f t="shared" si="1"/>
        <v>36.28</v>
      </c>
    </row>
    <row r="50" spans="1:9" ht="30" customHeight="1" x14ac:dyDescent="0.2">
      <c r="A50" s="163" t="s">
        <v>536</v>
      </c>
      <c r="B50" s="163" t="s">
        <v>778</v>
      </c>
      <c r="C50" s="163" t="s">
        <v>489</v>
      </c>
      <c r="D50" s="164" t="s">
        <v>253</v>
      </c>
      <c r="E50" s="163" t="s">
        <v>506</v>
      </c>
      <c r="F50" s="165">
        <v>4</v>
      </c>
      <c r="G50" s="174">
        <v>14.41</v>
      </c>
      <c r="H50" s="174">
        <f t="shared" si="0"/>
        <v>17.43</v>
      </c>
      <c r="I50" s="174">
        <f t="shared" si="1"/>
        <v>69.72</v>
      </c>
    </row>
    <row r="51" spans="1:9" ht="29.25" customHeight="1" x14ac:dyDescent="0.2">
      <c r="A51" s="163" t="s">
        <v>537</v>
      </c>
      <c r="B51" s="163" t="s">
        <v>538</v>
      </c>
      <c r="C51" s="163" t="s">
        <v>57</v>
      </c>
      <c r="D51" s="164" t="s">
        <v>254</v>
      </c>
      <c r="E51" s="163" t="s">
        <v>506</v>
      </c>
      <c r="F51" s="165">
        <v>8</v>
      </c>
      <c r="G51" s="174">
        <v>5.68</v>
      </c>
      <c r="H51" s="174">
        <f t="shared" si="0"/>
        <v>6.87</v>
      </c>
      <c r="I51" s="174">
        <f t="shared" si="1"/>
        <v>54.96</v>
      </c>
    </row>
    <row r="52" spans="1:9" ht="29.25" customHeight="1" x14ac:dyDescent="0.2">
      <c r="A52" s="163" t="s">
        <v>539</v>
      </c>
      <c r="B52" s="163" t="s">
        <v>540</v>
      </c>
      <c r="C52" s="163" t="s">
        <v>57</v>
      </c>
      <c r="D52" s="164" t="s">
        <v>255</v>
      </c>
      <c r="E52" s="163" t="s">
        <v>506</v>
      </c>
      <c r="F52" s="165">
        <v>8</v>
      </c>
      <c r="G52" s="174">
        <v>6.89</v>
      </c>
      <c r="H52" s="174">
        <f t="shared" si="0"/>
        <v>8.33</v>
      </c>
      <c r="I52" s="174">
        <f t="shared" si="1"/>
        <v>66.64</v>
      </c>
    </row>
    <row r="53" spans="1:9" ht="29.25" customHeight="1" x14ac:dyDescent="0.2">
      <c r="A53" s="163" t="s">
        <v>541</v>
      </c>
      <c r="B53" s="163" t="s">
        <v>542</v>
      </c>
      <c r="C53" s="163" t="s">
        <v>57</v>
      </c>
      <c r="D53" s="164" t="s">
        <v>256</v>
      </c>
      <c r="E53" s="163" t="s">
        <v>506</v>
      </c>
      <c r="F53" s="165">
        <v>6</v>
      </c>
      <c r="G53" s="174">
        <v>11.16</v>
      </c>
      <c r="H53" s="174">
        <f t="shared" si="0"/>
        <v>13.5</v>
      </c>
      <c r="I53" s="174">
        <f t="shared" si="1"/>
        <v>81</v>
      </c>
    </row>
    <row r="54" spans="1:9" ht="38.25" customHeight="1" x14ac:dyDescent="0.2">
      <c r="A54" s="163" t="s">
        <v>543</v>
      </c>
      <c r="B54" s="163" t="s">
        <v>544</v>
      </c>
      <c r="C54" s="163" t="s">
        <v>57</v>
      </c>
      <c r="D54" s="164" t="s">
        <v>257</v>
      </c>
      <c r="E54" s="163" t="s">
        <v>523</v>
      </c>
      <c r="F54" s="165">
        <v>18</v>
      </c>
      <c r="G54" s="174">
        <v>23.17</v>
      </c>
      <c r="H54" s="174">
        <f t="shared" si="0"/>
        <v>28.03</v>
      </c>
      <c r="I54" s="174">
        <f t="shared" si="1"/>
        <v>504.54</v>
      </c>
    </row>
    <row r="55" spans="1:9" ht="39" customHeight="1" x14ac:dyDescent="0.2">
      <c r="A55" s="163" t="s">
        <v>545</v>
      </c>
      <c r="B55" s="163" t="s">
        <v>546</v>
      </c>
      <c r="C55" s="163" t="s">
        <v>57</v>
      </c>
      <c r="D55" s="164" t="s">
        <v>258</v>
      </c>
      <c r="E55" s="163" t="s">
        <v>523</v>
      </c>
      <c r="F55" s="165">
        <v>16</v>
      </c>
      <c r="G55" s="174">
        <v>45.12</v>
      </c>
      <c r="H55" s="174">
        <f t="shared" si="0"/>
        <v>54.59</v>
      </c>
      <c r="I55" s="174">
        <f t="shared" si="1"/>
        <v>873.44</v>
      </c>
    </row>
    <row r="56" spans="1:9" ht="48" customHeight="1" x14ac:dyDescent="0.2">
      <c r="A56" s="163" t="s">
        <v>547</v>
      </c>
      <c r="B56" s="163" t="s">
        <v>548</v>
      </c>
      <c r="C56" s="163" t="s">
        <v>57</v>
      </c>
      <c r="D56" s="164" t="s">
        <v>259</v>
      </c>
      <c r="E56" s="163" t="s">
        <v>506</v>
      </c>
      <c r="F56" s="165">
        <v>4</v>
      </c>
      <c r="G56" s="174">
        <v>8.77</v>
      </c>
      <c r="H56" s="174">
        <f t="shared" si="0"/>
        <v>10.61</v>
      </c>
      <c r="I56" s="174">
        <f t="shared" si="1"/>
        <v>42.44</v>
      </c>
    </row>
    <row r="57" spans="1:9" ht="42.75" customHeight="1" x14ac:dyDescent="0.2">
      <c r="A57" s="163" t="s">
        <v>549</v>
      </c>
      <c r="B57" s="163" t="s">
        <v>550</v>
      </c>
      <c r="C57" s="163" t="s">
        <v>57</v>
      </c>
      <c r="D57" s="164" t="s">
        <v>260</v>
      </c>
      <c r="E57" s="163" t="s">
        <v>506</v>
      </c>
      <c r="F57" s="165">
        <v>8</v>
      </c>
      <c r="G57" s="174">
        <v>15.4</v>
      </c>
      <c r="H57" s="174">
        <f t="shared" si="0"/>
        <v>18.63</v>
      </c>
      <c r="I57" s="174">
        <f t="shared" si="1"/>
        <v>149.04</v>
      </c>
    </row>
    <row r="58" spans="1:9" ht="42" customHeight="1" x14ac:dyDescent="0.2">
      <c r="A58" s="163" t="s">
        <v>551</v>
      </c>
      <c r="B58" s="163" t="s">
        <v>552</v>
      </c>
      <c r="C58" s="163" t="s">
        <v>57</v>
      </c>
      <c r="D58" s="164" t="s">
        <v>261</v>
      </c>
      <c r="E58" s="163" t="s">
        <v>506</v>
      </c>
      <c r="F58" s="165">
        <v>4</v>
      </c>
      <c r="G58" s="174">
        <v>33.340000000000003</v>
      </c>
      <c r="H58" s="174">
        <f t="shared" si="0"/>
        <v>40.340000000000003</v>
      </c>
      <c r="I58" s="174">
        <f t="shared" si="1"/>
        <v>161.36000000000001</v>
      </c>
    </row>
    <row r="59" spans="1:9" ht="30.75" customHeight="1" x14ac:dyDescent="0.2">
      <c r="A59" s="163" t="s">
        <v>553</v>
      </c>
      <c r="B59" s="163" t="s">
        <v>769</v>
      </c>
      <c r="C59" s="163" t="s">
        <v>489</v>
      </c>
      <c r="D59" s="164" t="s">
        <v>220</v>
      </c>
      <c r="E59" s="163" t="s">
        <v>506</v>
      </c>
      <c r="F59" s="165">
        <v>4</v>
      </c>
      <c r="G59" s="174">
        <v>37.22</v>
      </c>
      <c r="H59" s="174">
        <f t="shared" si="0"/>
        <v>45.03</v>
      </c>
      <c r="I59" s="174">
        <f t="shared" si="1"/>
        <v>180.12</v>
      </c>
    </row>
    <row r="60" spans="1:9" ht="42.75" customHeight="1" x14ac:dyDescent="0.2">
      <c r="A60" s="163" t="s">
        <v>554</v>
      </c>
      <c r="B60" s="163" t="s">
        <v>555</v>
      </c>
      <c r="C60" s="163" t="s">
        <v>57</v>
      </c>
      <c r="D60" s="164" t="s">
        <v>262</v>
      </c>
      <c r="E60" s="163" t="s">
        <v>506</v>
      </c>
      <c r="F60" s="165">
        <v>8</v>
      </c>
      <c r="G60" s="174">
        <v>15.4</v>
      </c>
      <c r="H60" s="174">
        <f t="shared" si="0"/>
        <v>18.63</v>
      </c>
      <c r="I60" s="174">
        <f t="shared" si="1"/>
        <v>149.04</v>
      </c>
    </row>
    <row r="61" spans="1:9" ht="24" customHeight="1" x14ac:dyDescent="0.2">
      <c r="A61" s="170" t="s">
        <v>438</v>
      </c>
      <c r="B61" s="170"/>
      <c r="C61" s="170"/>
      <c r="D61" s="171" t="s">
        <v>39</v>
      </c>
      <c r="E61" s="171"/>
      <c r="F61" s="172"/>
      <c r="G61" s="175"/>
      <c r="H61" s="175"/>
      <c r="I61" s="176">
        <f>SUM(I62:I64)</f>
        <v>1707.3899999999999</v>
      </c>
    </row>
    <row r="62" spans="1:9" ht="43.5" customHeight="1" x14ac:dyDescent="0.2">
      <c r="A62" s="163" t="s">
        <v>556</v>
      </c>
      <c r="B62" s="163" t="s">
        <v>557</v>
      </c>
      <c r="C62" s="163" t="s">
        <v>57</v>
      </c>
      <c r="D62" s="164" t="s">
        <v>239</v>
      </c>
      <c r="E62" s="163" t="s">
        <v>13</v>
      </c>
      <c r="F62" s="165">
        <v>7.82</v>
      </c>
      <c r="G62" s="174">
        <v>35.549999999999997</v>
      </c>
      <c r="H62" s="174">
        <f>TRUNC(G62 * (1 + 21 / 100), 2)</f>
        <v>43.01</v>
      </c>
      <c r="I62" s="174">
        <f>TRUNC(F62 * H62, 2)</f>
        <v>336.33</v>
      </c>
    </row>
    <row r="63" spans="1:9" ht="39.75" customHeight="1" x14ac:dyDescent="0.2">
      <c r="A63" s="163" t="s">
        <v>558</v>
      </c>
      <c r="B63" s="163" t="s">
        <v>559</v>
      </c>
      <c r="C63" s="163" t="s">
        <v>57</v>
      </c>
      <c r="D63" s="164" t="s">
        <v>240</v>
      </c>
      <c r="E63" s="163" t="s">
        <v>13</v>
      </c>
      <c r="F63" s="165">
        <v>7.82</v>
      </c>
      <c r="G63" s="174">
        <v>38.79</v>
      </c>
      <c r="H63" s="174">
        <f>TRUNC(G63 * (1 + 21 / 100), 2)</f>
        <v>46.93</v>
      </c>
      <c r="I63" s="174">
        <f>TRUNC(F63 * H63, 2)</f>
        <v>366.99</v>
      </c>
    </row>
    <row r="64" spans="1:9" ht="26.25" customHeight="1" x14ac:dyDescent="0.2">
      <c r="A64" s="163" t="s">
        <v>560</v>
      </c>
      <c r="B64" s="163">
        <v>96620</v>
      </c>
      <c r="C64" s="163" t="s">
        <v>57</v>
      </c>
      <c r="D64" s="241" t="s">
        <v>805</v>
      </c>
      <c r="E64" s="163" t="s">
        <v>14</v>
      </c>
      <c r="F64" s="165">
        <v>1.81</v>
      </c>
      <c r="G64" s="174">
        <v>458.47</v>
      </c>
      <c r="H64" s="174">
        <f>TRUNC(G64 * (1 + 21 / 100), 2)</f>
        <v>554.74</v>
      </c>
      <c r="I64" s="174">
        <f>TRUNC(F64 * H64, 2)</f>
        <v>1004.07</v>
      </c>
    </row>
    <row r="65" spans="1:9" ht="24" customHeight="1" x14ac:dyDescent="0.2">
      <c r="A65" s="170" t="s">
        <v>439</v>
      </c>
      <c r="B65" s="170"/>
      <c r="C65" s="170"/>
      <c r="D65" s="171" t="s">
        <v>38</v>
      </c>
      <c r="E65" s="171"/>
      <c r="F65" s="172"/>
      <c r="G65" s="175"/>
      <c r="H65" s="175"/>
      <c r="I65" s="176">
        <f>SUM(I66:I68)</f>
        <v>23575.64</v>
      </c>
    </row>
    <row r="66" spans="1:9" ht="27" customHeight="1" x14ac:dyDescent="0.2">
      <c r="A66" s="163" t="s">
        <v>561</v>
      </c>
      <c r="B66" s="163" t="s">
        <v>889</v>
      </c>
      <c r="C66" s="163" t="s">
        <v>489</v>
      </c>
      <c r="D66" s="164" t="s">
        <v>242</v>
      </c>
      <c r="E66" s="163" t="s">
        <v>523</v>
      </c>
      <c r="F66" s="165">
        <v>158.04</v>
      </c>
      <c r="G66" s="174">
        <v>112.67</v>
      </c>
      <c r="H66" s="174">
        <f>TRUNC(G66 * (1 + 21 / 100), 2)</f>
        <v>136.33000000000001</v>
      </c>
      <c r="I66" s="174">
        <f>TRUNC(F66 * H66, 2)</f>
        <v>21545.59</v>
      </c>
    </row>
    <row r="67" spans="1:9" ht="28.5" customHeight="1" x14ac:dyDescent="0.2">
      <c r="A67" s="163" t="s">
        <v>562</v>
      </c>
      <c r="B67" s="163" t="s">
        <v>770</v>
      </c>
      <c r="C67" s="163" t="s">
        <v>489</v>
      </c>
      <c r="D67" s="164" t="s">
        <v>563</v>
      </c>
      <c r="E67" s="163" t="s">
        <v>523</v>
      </c>
      <c r="F67" s="165">
        <v>4.8</v>
      </c>
      <c r="G67" s="174">
        <v>223.25</v>
      </c>
      <c r="H67" s="174">
        <f>TRUNC(G67 * (1 + 21 / 100), 2)</f>
        <v>270.13</v>
      </c>
      <c r="I67" s="174">
        <f>TRUNC(F67 * H67, 2)</f>
        <v>1296.6199999999999</v>
      </c>
    </row>
    <row r="68" spans="1:9" ht="30" customHeight="1" x14ac:dyDescent="0.2">
      <c r="A68" s="163" t="s">
        <v>564</v>
      </c>
      <c r="B68" s="163" t="s">
        <v>771</v>
      </c>
      <c r="C68" s="163" t="s">
        <v>489</v>
      </c>
      <c r="D68" s="164" t="s">
        <v>241</v>
      </c>
      <c r="E68" s="163" t="s">
        <v>13</v>
      </c>
      <c r="F68" s="165">
        <v>3.24</v>
      </c>
      <c r="G68" s="174">
        <v>187.09</v>
      </c>
      <c r="H68" s="174">
        <f>TRUNC(G68 * (1 + 21 / 100), 2)</f>
        <v>226.37</v>
      </c>
      <c r="I68" s="174">
        <f>TRUNC(F68 * H68, 2)</f>
        <v>733.43</v>
      </c>
    </row>
    <row r="69" spans="1:9" ht="24" customHeight="1" x14ac:dyDescent="0.2">
      <c r="A69" s="139" t="s">
        <v>440</v>
      </c>
      <c r="B69" s="139"/>
      <c r="C69" s="139"/>
      <c r="D69" s="167" t="s">
        <v>441</v>
      </c>
      <c r="E69" s="167"/>
      <c r="F69" s="169"/>
      <c r="G69" s="173"/>
      <c r="H69" s="173"/>
      <c r="I69" s="142">
        <f>I70+I79+I82+I87+I92+I94+I98+I123+I125+I131+I136</f>
        <v>662780.6399999999</v>
      </c>
    </row>
    <row r="70" spans="1:9" ht="24" customHeight="1" x14ac:dyDescent="0.2">
      <c r="A70" s="170" t="s">
        <v>442</v>
      </c>
      <c r="B70" s="170"/>
      <c r="C70" s="170"/>
      <c r="D70" s="171" t="s">
        <v>16</v>
      </c>
      <c r="E70" s="171"/>
      <c r="F70" s="172"/>
      <c r="G70" s="175"/>
      <c r="H70" s="175"/>
      <c r="I70" s="176">
        <f>SUM(I71:I78)</f>
        <v>64248.81</v>
      </c>
    </row>
    <row r="71" spans="1:9" ht="24" customHeight="1" x14ac:dyDescent="0.2">
      <c r="A71" s="163" t="s">
        <v>565</v>
      </c>
      <c r="B71" s="163" t="s">
        <v>806</v>
      </c>
      <c r="C71" s="163" t="s">
        <v>575</v>
      </c>
      <c r="D71" s="164" t="s">
        <v>566</v>
      </c>
      <c r="E71" s="163" t="s">
        <v>13</v>
      </c>
      <c r="F71" s="165">
        <v>1032.3499999999999</v>
      </c>
      <c r="G71" s="174">
        <v>17.329999999999998</v>
      </c>
      <c r="H71" s="174">
        <f t="shared" ref="H71:H78" si="2">TRUNC(G71 * (1 + 21 / 100), 2)</f>
        <v>20.96</v>
      </c>
      <c r="I71" s="174">
        <f t="shared" ref="I71:I78" si="3">TRUNC(F71 * H71, 2)</f>
        <v>21638.05</v>
      </c>
    </row>
    <row r="72" spans="1:9" ht="27" customHeight="1" x14ac:dyDescent="0.2">
      <c r="A72" s="163" t="s">
        <v>567</v>
      </c>
      <c r="B72" s="163" t="s">
        <v>568</v>
      </c>
      <c r="C72" s="163" t="s">
        <v>57</v>
      </c>
      <c r="D72" s="164" t="s">
        <v>263</v>
      </c>
      <c r="E72" s="163" t="s">
        <v>14</v>
      </c>
      <c r="F72" s="165">
        <v>17.21</v>
      </c>
      <c r="G72" s="174">
        <v>40.14</v>
      </c>
      <c r="H72" s="174">
        <f t="shared" si="2"/>
        <v>48.56</v>
      </c>
      <c r="I72" s="174">
        <f t="shared" si="3"/>
        <v>835.71</v>
      </c>
    </row>
    <row r="73" spans="1:9" ht="27" customHeight="1" x14ac:dyDescent="0.2">
      <c r="A73" s="163" t="s">
        <v>569</v>
      </c>
      <c r="B73" s="163" t="s">
        <v>570</v>
      </c>
      <c r="C73" s="163" t="s">
        <v>57</v>
      </c>
      <c r="D73" s="164" t="s">
        <v>264</v>
      </c>
      <c r="E73" s="163" t="s">
        <v>13</v>
      </c>
      <c r="F73" s="165">
        <v>896.31</v>
      </c>
      <c r="G73" s="174">
        <v>16.97</v>
      </c>
      <c r="H73" s="174">
        <f t="shared" si="2"/>
        <v>20.53</v>
      </c>
      <c r="I73" s="174">
        <f t="shared" si="3"/>
        <v>18401.240000000002</v>
      </c>
    </row>
    <row r="74" spans="1:9" ht="27.75" customHeight="1" x14ac:dyDescent="0.2">
      <c r="A74" s="163" t="s">
        <v>571</v>
      </c>
      <c r="B74" s="163" t="s">
        <v>772</v>
      </c>
      <c r="C74" s="163" t="s">
        <v>489</v>
      </c>
      <c r="D74" s="164" t="s">
        <v>572</v>
      </c>
      <c r="E74" s="163" t="s">
        <v>13</v>
      </c>
      <c r="F74" s="165">
        <v>896.31</v>
      </c>
      <c r="G74" s="174">
        <v>8.66</v>
      </c>
      <c r="H74" s="174">
        <f t="shared" si="2"/>
        <v>10.47</v>
      </c>
      <c r="I74" s="174">
        <f t="shared" si="3"/>
        <v>9384.36</v>
      </c>
    </row>
    <row r="75" spans="1:9" ht="29.25" customHeight="1" x14ac:dyDescent="0.2">
      <c r="A75" s="163" t="s">
        <v>573</v>
      </c>
      <c r="B75" s="163" t="s">
        <v>773</v>
      </c>
      <c r="C75" s="163" t="s">
        <v>489</v>
      </c>
      <c r="D75" s="164" t="s">
        <v>265</v>
      </c>
      <c r="E75" s="163" t="s">
        <v>13</v>
      </c>
      <c r="F75" s="165">
        <v>1299.3800000000001</v>
      </c>
      <c r="G75" s="174">
        <v>4.5999999999999996</v>
      </c>
      <c r="H75" s="174">
        <f t="shared" si="2"/>
        <v>5.56</v>
      </c>
      <c r="I75" s="174">
        <f t="shared" si="3"/>
        <v>7224.55</v>
      </c>
    </row>
    <row r="76" spans="1:9" ht="30.75" customHeight="1" x14ac:dyDescent="0.2">
      <c r="A76" s="163" t="s">
        <v>574</v>
      </c>
      <c r="B76" s="163" t="s">
        <v>774</v>
      </c>
      <c r="C76" s="163" t="s">
        <v>575</v>
      </c>
      <c r="D76" s="164" t="s">
        <v>775</v>
      </c>
      <c r="E76" s="163" t="s">
        <v>13</v>
      </c>
      <c r="F76" s="165">
        <v>34.6</v>
      </c>
      <c r="G76" s="174">
        <v>13.78</v>
      </c>
      <c r="H76" s="174">
        <f t="shared" si="2"/>
        <v>16.670000000000002</v>
      </c>
      <c r="I76" s="174">
        <f t="shared" si="3"/>
        <v>576.78</v>
      </c>
    </row>
    <row r="77" spans="1:9" ht="36" customHeight="1" x14ac:dyDescent="0.2">
      <c r="A77" s="163" t="s">
        <v>576</v>
      </c>
      <c r="B77" s="163" t="s">
        <v>577</v>
      </c>
      <c r="C77" s="163" t="s">
        <v>57</v>
      </c>
      <c r="D77" s="164" t="s">
        <v>267</v>
      </c>
      <c r="E77" s="163" t="s">
        <v>13</v>
      </c>
      <c r="F77" s="165">
        <v>949.1</v>
      </c>
      <c r="G77" s="174">
        <v>2.6</v>
      </c>
      <c r="H77" s="174">
        <f t="shared" si="2"/>
        <v>3.14</v>
      </c>
      <c r="I77" s="174">
        <f t="shared" si="3"/>
        <v>2980.17</v>
      </c>
    </row>
    <row r="78" spans="1:9" ht="27" customHeight="1" x14ac:dyDescent="0.2">
      <c r="A78" s="163" t="s">
        <v>578</v>
      </c>
      <c r="B78" s="163" t="s">
        <v>579</v>
      </c>
      <c r="C78" s="163" t="s">
        <v>57</v>
      </c>
      <c r="D78" s="164" t="s">
        <v>268</v>
      </c>
      <c r="E78" s="163" t="s">
        <v>13</v>
      </c>
      <c r="F78" s="165">
        <v>474.55</v>
      </c>
      <c r="G78" s="174">
        <v>5.59</v>
      </c>
      <c r="H78" s="174">
        <f t="shared" si="2"/>
        <v>6.76</v>
      </c>
      <c r="I78" s="174">
        <f t="shared" si="3"/>
        <v>3207.95</v>
      </c>
    </row>
    <row r="79" spans="1:9" ht="24" customHeight="1" x14ac:dyDescent="0.2">
      <c r="A79" s="170" t="s">
        <v>443</v>
      </c>
      <c r="B79" s="170"/>
      <c r="C79" s="170"/>
      <c r="D79" s="171" t="s">
        <v>29</v>
      </c>
      <c r="E79" s="171"/>
      <c r="F79" s="172"/>
      <c r="G79" s="175"/>
      <c r="H79" s="175"/>
      <c r="I79" s="176">
        <f>SUM(I80:I81)</f>
        <v>10795.119999999999</v>
      </c>
    </row>
    <row r="80" spans="1:9" ht="55.5" customHeight="1" x14ac:dyDescent="0.2">
      <c r="A80" s="163" t="s">
        <v>580</v>
      </c>
      <c r="B80" s="163" t="s">
        <v>493</v>
      </c>
      <c r="C80" s="163" t="s">
        <v>57</v>
      </c>
      <c r="D80" s="164" t="s">
        <v>232</v>
      </c>
      <c r="E80" s="163" t="s">
        <v>13</v>
      </c>
      <c r="F80" s="165">
        <v>86.27</v>
      </c>
      <c r="G80" s="174">
        <v>75.989999999999995</v>
      </c>
      <c r="H80" s="174">
        <f>TRUNC(G80 * (1 + 21 / 100), 2)</f>
        <v>91.94</v>
      </c>
      <c r="I80" s="174">
        <f>TRUNC(F80 * H80, 2)</f>
        <v>7931.66</v>
      </c>
    </row>
    <row r="81" spans="1:9" ht="27.75" customHeight="1" x14ac:dyDescent="0.2">
      <c r="A81" s="163" t="s">
        <v>581</v>
      </c>
      <c r="B81" s="163">
        <v>101162</v>
      </c>
      <c r="C81" s="163" t="s">
        <v>57</v>
      </c>
      <c r="D81" s="241" t="s">
        <v>807</v>
      </c>
      <c r="E81" s="163" t="s">
        <v>13</v>
      </c>
      <c r="F81" s="165">
        <v>18.16</v>
      </c>
      <c r="G81" s="174">
        <v>130.32</v>
      </c>
      <c r="H81" s="174">
        <f>TRUNC(G81 * (1 + 21 / 100), 2)</f>
        <v>157.68</v>
      </c>
      <c r="I81" s="174">
        <f>TRUNC(F81 * H81, 2)</f>
        <v>2863.46</v>
      </c>
    </row>
    <row r="82" spans="1:9" ht="24" customHeight="1" x14ac:dyDescent="0.2">
      <c r="A82" s="170" t="s">
        <v>444</v>
      </c>
      <c r="B82" s="170"/>
      <c r="C82" s="170"/>
      <c r="D82" s="171" t="s">
        <v>18</v>
      </c>
      <c r="E82" s="171"/>
      <c r="F82" s="172"/>
      <c r="G82" s="175"/>
      <c r="H82" s="175"/>
      <c r="I82" s="176">
        <f>SUM(I83:I86)</f>
        <v>160433.72</v>
      </c>
    </row>
    <row r="83" spans="1:9" ht="48" customHeight="1" x14ac:dyDescent="0.2">
      <c r="A83" s="163" t="s">
        <v>582</v>
      </c>
      <c r="B83" s="163" t="s">
        <v>495</v>
      </c>
      <c r="C83" s="163" t="s">
        <v>57</v>
      </c>
      <c r="D83" s="164" t="s">
        <v>233</v>
      </c>
      <c r="E83" s="163" t="s">
        <v>13</v>
      </c>
      <c r="F83" s="165">
        <v>1101.72</v>
      </c>
      <c r="G83" s="174">
        <v>3.31</v>
      </c>
      <c r="H83" s="174">
        <f>TRUNC(G83 * (1 + 21 / 100), 2)</f>
        <v>4</v>
      </c>
      <c r="I83" s="174">
        <f>TRUNC(F83 * H83, 2)</f>
        <v>4406.88</v>
      </c>
    </row>
    <row r="84" spans="1:9" ht="60" customHeight="1" x14ac:dyDescent="0.2">
      <c r="A84" s="163" t="s">
        <v>583</v>
      </c>
      <c r="B84" s="163" t="s">
        <v>499</v>
      </c>
      <c r="C84" s="163" t="s">
        <v>57</v>
      </c>
      <c r="D84" s="164" t="s">
        <v>235</v>
      </c>
      <c r="E84" s="163" t="s">
        <v>13</v>
      </c>
      <c r="F84" s="165">
        <v>944.31</v>
      </c>
      <c r="G84" s="174">
        <v>18.75</v>
      </c>
      <c r="H84" s="174">
        <f>TRUNC(G84 * (1 + 21 / 100), 2)</f>
        <v>22.68</v>
      </c>
      <c r="I84" s="174">
        <f>TRUNC(F84 * H84, 2)</f>
        <v>21416.95</v>
      </c>
    </row>
    <row r="85" spans="1:9" ht="60" customHeight="1" x14ac:dyDescent="0.2">
      <c r="A85" s="163" t="s">
        <v>584</v>
      </c>
      <c r="B85" s="163" t="s">
        <v>497</v>
      </c>
      <c r="C85" s="163" t="s">
        <v>57</v>
      </c>
      <c r="D85" s="164" t="s">
        <v>234</v>
      </c>
      <c r="E85" s="163" t="s">
        <v>13</v>
      </c>
      <c r="F85" s="165">
        <v>157.41</v>
      </c>
      <c r="G85" s="174">
        <v>28.31</v>
      </c>
      <c r="H85" s="174">
        <f>TRUNC(G85 * (1 + 21 / 100), 2)</f>
        <v>34.25</v>
      </c>
      <c r="I85" s="174">
        <f>TRUNC(F85 * H85, 2)</f>
        <v>5391.29</v>
      </c>
    </row>
    <row r="86" spans="1:9" ht="48" customHeight="1" x14ac:dyDescent="0.2">
      <c r="A86" s="163" t="s">
        <v>585</v>
      </c>
      <c r="B86" s="163">
        <v>3</v>
      </c>
      <c r="C86" s="163" t="s">
        <v>767</v>
      </c>
      <c r="D86" s="164" t="s">
        <v>236</v>
      </c>
      <c r="E86" s="163" t="s">
        <v>13</v>
      </c>
      <c r="F86" s="165">
        <v>1376.13</v>
      </c>
      <c r="G86" s="174">
        <v>77.61</v>
      </c>
      <c r="H86" s="174">
        <f>TRUNC(G86 * (1 + 21 / 100), 2)</f>
        <v>93.9</v>
      </c>
      <c r="I86" s="174">
        <f>TRUNC(F86 * H86, 2)</f>
        <v>129218.6</v>
      </c>
    </row>
    <row r="87" spans="1:9" ht="24" customHeight="1" x14ac:dyDescent="0.2">
      <c r="A87" s="170" t="s">
        <v>449</v>
      </c>
      <c r="B87" s="170"/>
      <c r="C87" s="170"/>
      <c r="D87" s="171" t="s">
        <v>435</v>
      </c>
      <c r="E87" s="171"/>
      <c r="F87" s="172"/>
      <c r="G87" s="175"/>
      <c r="H87" s="175"/>
      <c r="I87" s="176">
        <f>SUM(I88:I91)</f>
        <v>33360.94</v>
      </c>
    </row>
    <row r="88" spans="1:9" ht="27" customHeight="1" x14ac:dyDescent="0.2">
      <c r="A88" s="163" t="s">
        <v>586</v>
      </c>
      <c r="B88" s="163" t="s">
        <v>587</v>
      </c>
      <c r="C88" s="163" t="s">
        <v>57</v>
      </c>
      <c r="D88" s="164" t="s">
        <v>588</v>
      </c>
      <c r="E88" s="163" t="s">
        <v>13</v>
      </c>
      <c r="F88" s="165">
        <v>856.28</v>
      </c>
      <c r="G88" s="174">
        <v>12.05</v>
      </c>
      <c r="H88" s="174">
        <f>TRUNC(G88 * (1 + 21 / 100), 2)</f>
        <v>14.58</v>
      </c>
      <c r="I88" s="174">
        <f>TRUNC(F88 * H88, 2)</f>
        <v>12484.56</v>
      </c>
    </row>
    <row r="89" spans="1:9" ht="27" customHeight="1" x14ac:dyDescent="0.2">
      <c r="A89" s="163" t="s">
        <v>589</v>
      </c>
      <c r="B89" s="163" t="s">
        <v>590</v>
      </c>
      <c r="C89" s="163" t="s">
        <v>57</v>
      </c>
      <c r="D89" s="164" t="s">
        <v>591</v>
      </c>
      <c r="E89" s="163" t="s">
        <v>13</v>
      </c>
      <c r="F89" s="165">
        <v>856.28</v>
      </c>
      <c r="G89" s="174">
        <v>9.25</v>
      </c>
      <c r="H89" s="174">
        <f>TRUNC(G89 * (1 + 21 / 100), 2)</f>
        <v>11.19</v>
      </c>
      <c r="I89" s="174">
        <f>TRUNC(F89 * H89, 2)</f>
        <v>9581.77</v>
      </c>
    </row>
    <row r="90" spans="1:9" ht="42" customHeight="1" x14ac:dyDescent="0.2">
      <c r="A90" s="163" t="s">
        <v>592</v>
      </c>
      <c r="B90" s="163">
        <v>100761</v>
      </c>
      <c r="C90" s="163" t="s">
        <v>57</v>
      </c>
      <c r="D90" s="241" t="s">
        <v>808</v>
      </c>
      <c r="E90" s="163" t="s">
        <v>13</v>
      </c>
      <c r="F90" s="165">
        <v>225.4</v>
      </c>
      <c r="G90" s="174">
        <v>34.61</v>
      </c>
      <c r="H90" s="174">
        <f>TRUNC(G90 * (1 + 21 / 100), 2)</f>
        <v>41.87</v>
      </c>
      <c r="I90" s="174">
        <f>TRUNC(F90 * H90, 2)</f>
        <v>9437.49</v>
      </c>
    </row>
    <row r="91" spans="1:9" ht="40.5" customHeight="1" x14ac:dyDescent="0.2">
      <c r="A91" s="163" t="s">
        <v>593</v>
      </c>
      <c r="B91" s="163">
        <v>100722</v>
      </c>
      <c r="C91" s="163" t="s">
        <v>57</v>
      </c>
      <c r="D91" s="241" t="s">
        <v>809</v>
      </c>
      <c r="E91" s="163" t="s">
        <v>13</v>
      </c>
      <c r="F91" s="165">
        <v>84.3</v>
      </c>
      <c r="G91" s="174">
        <v>18.21</v>
      </c>
      <c r="H91" s="174">
        <f>TRUNC(G91 * (1 + 21 / 100), 2)</f>
        <v>22.03</v>
      </c>
      <c r="I91" s="174">
        <f>TRUNC(F91 * H91, 2)</f>
        <v>1857.12</v>
      </c>
    </row>
    <row r="92" spans="1:9" ht="24" customHeight="1" x14ac:dyDescent="0.2">
      <c r="A92" s="170" t="s">
        <v>450</v>
      </c>
      <c r="B92" s="170"/>
      <c r="C92" s="170"/>
      <c r="D92" s="171" t="s">
        <v>32</v>
      </c>
      <c r="E92" s="171"/>
      <c r="F92" s="172"/>
      <c r="G92" s="175"/>
      <c r="H92" s="175"/>
      <c r="I92" s="176">
        <f>I93</f>
        <v>52395.48</v>
      </c>
    </row>
    <row r="93" spans="1:9" ht="30" customHeight="1" x14ac:dyDescent="0.2">
      <c r="A93" s="163" t="s">
        <v>594</v>
      </c>
      <c r="B93" s="163" t="s">
        <v>502</v>
      </c>
      <c r="C93" s="163" t="s">
        <v>57</v>
      </c>
      <c r="D93" s="164" t="s">
        <v>237</v>
      </c>
      <c r="E93" s="163" t="s">
        <v>13</v>
      </c>
      <c r="F93" s="165">
        <v>616.49</v>
      </c>
      <c r="G93" s="174">
        <v>70.239999999999995</v>
      </c>
      <c r="H93" s="174">
        <f>TRUNC(G93 * (1 + 21 / 100), 2)</f>
        <v>84.99</v>
      </c>
      <c r="I93" s="174">
        <f>TRUNC(F93 * H93, 2)</f>
        <v>52395.48</v>
      </c>
    </row>
    <row r="94" spans="1:9" ht="24" customHeight="1" x14ac:dyDescent="0.2">
      <c r="A94" s="170" t="s">
        <v>455</v>
      </c>
      <c r="B94" s="170"/>
      <c r="C94" s="170"/>
      <c r="D94" s="171" t="s">
        <v>23</v>
      </c>
      <c r="E94" s="171"/>
      <c r="F94" s="172"/>
      <c r="G94" s="175"/>
      <c r="H94" s="175"/>
      <c r="I94" s="176">
        <f>SUM(I95:I97)</f>
        <v>26825.77</v>
      </c>
    </row>
    <row r="95" spans="1:9" ht="30" customHeight="1" x14ac:dyDescent="0.2">
      <c r="A95" s="163" t="s">
        <v>595</v>
      </c>
      <c r="B95" s="163" t="s">
        <v>776</v>
      </c>
      <c r="C95" s="163" t="s">
        <v>489</v>
      </c>
      <c r="D95" s="164" t="s">
        <v>221</v>
      </c>
      <c r="E95" s="163" t="s">
        <v>506</v>
      </c>
      <c r="F95" s="165">
        <v>10</v>
      </c>
      <c r="G95" s="174">
        <v>10.6</v>
      </c>
      <c r="H95" s="174">
        <f>TRUNC(G95 * (1 + 21 / 100), 2)</f>
        <v>12.82</v>
      </c>
      <c r="I95" s="174">
        <f>TRUNC(F95 * H95, 2)</f>
        <v>128.19999999999999</v>
      </c>
    </row>
    <row r="96" spans="1:9" ht="53.25" customHeight="1" x14ac:dyDescent="0.2">
      <c r="A96" s="163" t="s">
        <v>596</v>
      </c>
      <c r="B96" s="163" t="s">
        <v>508</v>
      </c>
      <c r="C96" s="163" t="s">
        <v>57</v>
      </c>
      <c r="D96" s="164" t="s">
        <v>238</v>
      </c>
      <c r="E96" s="163" t="s">
        <v>13</v>
      </c>
      <c r="F96" s="165">
        <v>34.6</v>
      </c>
      <c r="G96" s="174">
        <v>575.83000000000004</v>
      </c>
      <c r="H96" s="174">
        <f>TRUNC(G96 * (1 + 21 / 100), 2)</f>
        <v>696.75</v>
      </c>
      <c r="I96" s="174">
        <f>TRUNC(F96 * H96, 2)</f>
        <v>24107.55</v>
      </c>
    </row>
    <row r="97" spans="1:9" ht="27.75" customHeight="1" x14ac:dyDescent="0.2">
      <c r="A97" s="163" t="s">
        <v>597</v>
      </c>
      <c r="B97" s="163" t="s">
        <v>768</v>
      </c>
      <c r="C97" s="163" t="s">
        <v>489</v>
      </c>
      <c r="D97" s="164" t="s">
        <v>269</v>
      </c>
      <c r="E97" s="163" t="s">
        <v>13</v>
      </c>
      <c r="F97" s="165">
        <v>9</v>
      </c>
      <c r="G97" s="174">
        <v>237.84</v>
      </c>
      <c r="H97" s="174">
        <f>TRUNC(G97 * (1 + 21 / 100), 2)</f>
        <v>287.77999999999997</v>
      </c>
      <c r="I97" s="174">
        <f>TRUNC(F97 * H97, 2)</f>
        <v>2590.02</v>
      </c>
    </row>
    <row r="98" spans="1:9" ht="24" customHeight="1" x14ac:dyDescent="0.2">
      <c r="A98" s="170" t="s">
        <v>456</v>
      </c>
      <c r="B98" s="170"/>
      <c r="C98" s="170"/>
      <c r="D98" s="171" t="s">
        <v>437</v>
      </c>
      <c r="E98" s="171"/>
      <c r="F98" s="172"/>
      <c r="G98" s="175"/>
      <c r="H98" s="175"/>
      <c r="I98" s="176">
        <f>SUM(I99:I122)</f>
        <v>7279.8600000000006</v>
      </c>
    </row>
    <row r="99" spans="1:9" ht="24" customHeight="1" x14ac:dyDescent="0.2">
      <c r="A99" s="163" t="s">
        <v>598</v>
      </c>
      <c r="B99" s="163" t="s">
        <v>599</v>
      </c>
      <c r="C99" s="163" t="s">
        <v>57</v>
      </c>
      <c r="D99" s="164" t="s">
        <v>275</v>
      </c>
      <c r="E99" s="163" t="s">
        <v>506</v>
      </c>
      <c r="F99" s="165">
        <v>6</v>
      </c>
      <c r="G99" s="174">
        <v>376.97</v>
      </c>
      <c r="H99" s="174">
        <f t="shared" ref="H99:H122" si="4">TRUNC(G99 * (1 + 21 / 100), 2)</f>
        <v>456.13</v>
      </c>
      <c r="I99" s="174">
        <f t="shared" ref="I99:I122" si="5">TRUNC(F99 * H99, 2)</f>
        <v>2736.78</v>
      </c>
    </row>
    <row r="100" spans="1:9" ht="30" customHeight="1" x14ac:dyDescent="0.2">
      <c r="A100" s="163" t="s">
        <v>600</v>
      </c>
      <c r="B100" s="163" t="s">
        <v>777</v>
      </c>
      <c r="C100" s="163" t="s">
        <v>489</v>
      </c>
      <c r="D100" s="164" t="s">
        <v>601</v>
      </c>
      <c r="E100" s="163" t="s">
        <v>506</v>
      </c>
      <c r="F100" s="165">
        <v>4</v>
      </c>
      <c r="G100" s="174">
        <v>10.82</v>
      </c>
      <c r="H100" s="174">
        <f t="shared" si="4"/>
        <v>13.09</v>
      </c>
      <c r="I100" s="174">
        <f t="shared" si="5"/>
        <v>52.36</v>
      </c>
    </row>
    <row r="101" spans="1:9" ht="60" customHeight="1" x14ac:dyDescent="0.2">
      <c r="A101" s="163" t="s">
        <v>602</v>
      </c>
      <c r="B101" s="163" t="s">
        <v>518</v>
      </c>
      <c r="C101" s="163" t="s">
        <v>57</v>
      </c>
      <c r="D101" s="164" t="s">
        <v>244</v>
      </c>
      <c r="E101" s="163" t="s">
        <v>506</v>
      </c>
      <c r="F101" s="165">
        <v>2</v>
      </c>
      <c r="G101" s="174">
        <v>192.19</v>
      </c>
      <c r="H101" s="174">
        <f t="shared" si="4"/>
        <v>232.54</v>
      </c>
      <c r="I101" s="174">
        <f t="shared" si="5"/>
        <v>465.08</v>
      </c>
    </row>
    <row r="102" spans="1:9" ht="31.5" customHeight="1" x14ac:dyDescent="0.2">
      <c r="A102" s="163" t="s">
        <v>603</v>
      </c>
      <c r="B102" s="163" t="s">
        <v>522</v>
      </c>
      <c r="C102" s="163" t="s">
        <v>57</v>
      </c>
      <c r="D102" s="164" t="s">
        <v>246</v>
      </c>
      <c r="E102" s="163" t="s">
        <v>523</v>
      </c>
      <c r="F102" s="165">
        <v>18</v>
      </c>
      <c r="G102" s="174">
        <v>14.31</v>
      </c>
      <c r="H102" s="174">
        <f t="shared" si="4"/>
        <v>17.309999999999999</v>
      </c>
      <c r="I102" s="174">
        <f t="shared" si="5"/>
        <v>311.58</v>
      </c>
    </row>
    <row r="103" spans="1:9" ht="31.5" customHeight="1" x14ac:dyDescent="0.2">
      <c r="A103" s="163" t="s">
        <v>604</v>
      </c>
      <c r="B103" s="163" t="s">
        <v>525</v>
      </c>
      <c r="C103" s="163" t="s">
        <v>57</v>
      </c>
      <c r="D103" s="164" t="s">
        <v>247</v>
      </c>
      <c r="E103" s="163" t="s">
        <v>523</v>
      </c>
      <c r="F103" s="165">
        <v>18</v>
      </c>
      <c r="G103" s="174">
        <v>16.96</v>
      </c>
      <c r="H103" s="174">
        <f t="shared" si="4"/>
        <v>20.52</v>
      </c>
      <c r="I103" s="174">
        <f t="shared" si="5"/>
        <v>369.36</v>
      </c>
    </row>
    <row r="104" spans="1:9" ht="31.5" customHeight="1" x14ac:dyDescent="0.2">
      <c r="A104" s="163" t="s">
        <v>605</v>
      </c>
      <c r="B104" s="163" t="s">
        <v>527</v>
      </c>
      <c r="C104" s="163" t="s">
        <v>57</v>
      </c>
      <c r="D104" s="164" t="s">
        <v>248</v>
      </c>
      <c r="E104" s="163" t="s">
        <v>523</v>
      </c>
      <c r="F104" s="165">
        <v>12</v>
      </c>
      <c r="G104" s="174">
        <v>24.52</v>
      </c>
      <c r="H104" s="174">
        <f t="shared" si="4"/>
        <v>29.66</v>
      </c>
      <c r="I104" s="174">
        <f t="shared" si="5"/>
        <v>355.92</v>
      </c>
    </row>
    <row r="105" spans="1:9" ht="31.5" customHeight="1" x14ac:dyDescent="0.2">
      <c r="A105" s="163" t="s">
        <v>606</v>
      </c>
      <c r="B105" s="163" t="s">
        <v>529</v>
      </c>
      <c r="C105" s="163" t="s">
        <v>57</v>
      </c>
      <c r="D105" s="164" t="s">
        <v>249</v>
      </c>
      <c r="E105" s="163" t="s">
        <v>506</v>
      </c>
      <c r="F105" s="165">
        <v>8</v>
      </c>
      <c r="G105" s="174">
        <v>5.77</v>
      </c>
      <c r="H105" s="174">
        <f t="shared" si="4"/>
        <v>6.98</v>
      </c>
      <c r="I105" s="174">
        <f t="shared" si="5"/>
        <v>55.84</v>
      </c>
    </row>
    <row r="106" spans="1:9" ht="31.5" customHeight="1" x14ac:dyDescent="0.2">
      <c r="A106" s="163" t="s">
        <v>607</v>
      </c>
      <c r="B106" s="163" t="s">
        <v>531</v>
      </c>
      <c r="C106" s="163" t="s">
        <v>57</v>
      </c>
      <c r="D106" s="164" t="s">
        <v>250</v>
      </c>
      <c r="E106" s="163" t="s">
        <v>506</v>
      </c>
      <c r="F106" s="165">
        <v>8</v>
      </c>
      <c r="G106" s="174">
        <v>6.91</v>
      </c>
      <c r="H106" s="174">
        <f t="shared" si="4"/>
        <v>8.36</v>
      </c>
      <c r="I106" s="174">
        <f t="shared" si="5"/>
        <v>66.88</v>
      </c>
    </row>
    <row r="107" spans="1:9" ht="31.5" customHeight="1" x14ac:dyDescent="0.2">
      <c r="A107" s="163" t="s">
        <v>608</v>
      </c>
      <c r="B107" s="163" t="s">
        <v>533</v>
      </c>
      <c r="C107" s="163" t="s">
        <v>57</v>
      </c>
      <c r="D107" s="164" t="s">
        <v>251</v>
      </c>
      <c r="E107" s="163" t="s">
        <v>506</v>
      </c>
      <c r="F107" s="165">
        <v>4</v>
      </c>
      <c r="G107" s="174">
        <v>9.7200000000000006</v>
      </c>
      <c r="H107" s="174">
        <f t="shared" si="4"/>
        <v>11.76</v>
      </c>
      <c r="I107" s="174">
        <f t="shared" si="5"/>
        <v>47.04</v>
      </c>
    </row>
    <row r="108" spans="1:9" ht="38.25" customHeight="1" x14ac:dyDescent="0.2">
      <c r="A108" s="163" t="s">
        <v>609</v>
      </c>
      <c r="B108" s="163" t="s">
        <v>535</v>
      </c>
      <c r="C108" s="163" t="s">
        <v>57</v>
      </c>
      <c r="D108" s="164" t="s">
        <v>252</v>
      </c>
      <c r="E108" s="163" t="s">
        <v>506</v>
      </c>
      <c r="F108" s="165">
        <v>12</v>
      </c>
      <c r="G108" s="174">
        <v>7.5</v>
      </c>
      <c r="H108" s="174">
        <f t="shared" si="4"/>
        <v>9.07</v>
      </c>
      <c r="I108" s="174">
        <f t="shared" si="5"/>
        <v>108.84</v>
      </c>
    </row>
    <row r="109" spans="1:9" ht="27.75" customHeight="1" x14ac:dyDescent="0.2">
      <c r="A109" s="163" t="s">
        <v>610</v>
      </c>
      <c r="B109" s="163" t="s">
        <v>778</v>
      </c>
      <c r="C109" s="163" t="s">
        <v>489</v>
      </c>
      <c r="D109" s="164" t="s">
        <v>253</v>
      </c>
      <c r="E109" s="163" t="s">
        <v>506</v>
      </c>
      <c r="F109" s="165">
        <v>12</v>
      </c>
      <c r="G109" s="174">
        <v>14.41</v>
      </c>
      <c r="H109" s="174">
        <f t="shared" si="4"/>
        <v>17.43</v>
      </c>
      <c r="I109" s="174">
        <f t="shared" si="5"/>
        <v>209.16</v>
      </c>
    </row>
    <row r="110" spans="1:9" ht="31.5" customHeight="1" x14ac:dyDescent="0.2">
      <c r="A110" s="163" t="s">
        <v>611</v>
      </c>
      <c r="B110" s="163" t="s">
        <v>538</v>
      </c>
      <c r="C110" s="163" t="s">
        <v>57</v>
      </c>
      <c r="D110" s="164" t="s">
        <v>254</v>
      </c>
      <c r="E110" s="163" t="s">
        <v>506</v>
      </c>
      <c r="F110" s="165">
        <v>8</v>
      </c>
      <c r="G110" s="174">
        <v>5.68</v>
      </c>
      <c r="H110" s="174">
        <f t="shared" si="4"/>
        <v>6.87</v>
      </c>
      <c r="I110" s="174">
        <f t="shared" si="5"/>
        <v>54.96</v>
      </c>
    </row>
    <row r="111" spans="1:9" ht="31.5" customHeight="1" x14ac:dyDescent="0.2">
      <c r="A111" s="163" t="s">
        <v>612</v>
      </c>
      <c r="B111" s="163" t="s">
        <v>540</v>
      </c>
      <c r="C111" s="163" t="s">
        <v>57</v>
      </c>
      <c r="D111" s="164" t="s">
        <v>255</v>
      </c>
      <c r="E111" s="163" t="s">
        <v>506</v>
      </c>
      <c r="F111" s="165">
        <v>8</v>
      </c>
      <c r="G111" s="174">
        <v>6.89</v>
      </c>
      <c r="H111" s="174">
        <f t="shared" si="4"/>
        <v>8.33</v>
      </c>
      <c r="I111" s="174">
        <f t="shared" si="5"/>
        <v>66.64</v>
      </c>
    </row>
    <row r="112" spans="1:9" ht="31.5" customHeight="1" x14ac:dyDescent="0.2">
      <c r="A112" s="163" t="s">
        <v>613</v>
      </c>
      <c r="B112" s="163" t="s">
        <v>542</v>
      </c>
      <c r="C112" s="163" t="s">
        <v>57</v>
      </c>
      <c r="D112" s="164" t="s">
        <v>256</v>
      </c>
      <c r="E112" s="163" t="s">
        <v>506</v>
      </c>
      <c r="F112" s="165">
        <v>4</v>
      </c>
      <c r="G112" s="174">
        <v>11.16</v>
      </c>
      <c r="H112" s="174">
        <f t="shared" si="4"/>
        <v>13.5</v>
      </c>
      <c r="I112" s="174">
        <f t="shared" si="5"/>
        <v>54</v>
      </c>
    </row>
    <row r="113" spans="1:9" ht="48" customHeight="1" x14ac:dyDescent="0.2">
      <c r="A113" s="163" t="s">
        <v>614</v>
      </c>
      <c r="B113" s="163" t="s">
        <v>520</v>
      </c>
      <c r="C113" s="163" t="s">
        <v>57</v>
      </c>
      <c r="D113" s="164" t="s">
        <v>245</v>
      </c>
      <c r="E113" s="163" t="s">
        <v>506</v>
      </c>
      <c r="F113" s="165">
        <v>2</v>
      </c>
      <c r="G113" s="174">
        <v>65.16</v>
      </c>
      <c r="H113" s="174">
        <f t="shared" si="4"/>
        <v>78.84</v>
      </c>
      <c r="I113" s="174">
        <f t="shared" si="5"/>
        <v>157.68</v>
      </c>
    </row>
    <row r="114" spans="1:9" ht="36" customHeight="1" x14ac:dyDescent="0.2">
      <c r="A114" s="163" t="s">
        <v>615</v>
      </c>
      <c r="B114" s="163" t="s">
        <v>544</v>
      </c>
      <c r="C114" s="163" t="s">
        <v>57</v>
      </c>
      <c r="D114" s="164" t="s">
        <v>257</v>
      </c>
      <c r="E114" s="163" t="s">
        <v>523</v>
      </c>
      <c r="F114" s="165">
        <v>18</v>
      </c>
      <c r="G114" s="174">
        <v>23.17</v>
      </c>
      <c r="H114" s="174">
        <f t="shared" si="4"/>
        <v>28.03</v>
      </c>
      <c r="I114" s="174">
        <f t="shared" si="5"/>
        <v>504.54</v>
      </c>
    </row>
    <row r="115" spans="1:9" ht="39.75" customHeight="1" x14ac:dyDescent="0.2">
      <c r="A115" s="163" t="s">
        <v>616</v>
      </c>
      <c r="B115" s="163" t="s">
        <v>546</v>
      </c>
      <c r="C115" s="163" t="s">
        <v>57</v>
      </c>
      <c r="D115" s="164" t="s">
        <v>258</v>
      </c>
      <c r="E115" s="163" t="s">
        <v>523</v>
      </c>
      <c r="F115" s="165">
        <v>12</v>
      </c>
      <c r="G115" s="174">
        <v>45.12</v>
      </c>
      <c r="H115" s="174">
        <f t="shared" si="4"/>
        <v>54.59</v>
      </c>
      <c r="I115" s="174">
        <f t="shared" si="5"/>
        <v>655.08000000000004</v>
      </c>
    </row>
    <row r="116" spans="1:9" ht="48" customHeight="1" x14ac:dyDescent="0.2">
      <c r="A116" s="163" t="s">
        <v>617</v>
      </c>
      <c r="B116" s="163" t="s">
        <v>548</v>
      </c>
      <c r="C116" s="163" t="s">
        <v>57</v>
      </c>
      <c r="D116" s="164" t="s">
        <v>259</v>
      </c>
      <c r="E116" s="163" t="s">
        <v>506</v>
      </c>
      <c r="F116" s="165">
        <v>8</v>
      </c>
      <c r="G116" s="174">
        <v>8.77</v>
      </c>
      <c r="H116" s="174">
        <f t="shared" si="4"/>
        <v>10.61</v>
      </c>
      <c r="I116" s="174">
        <f t="shared" si="5"/>
        <v>84.88</v>
      </c>
    </row>
    <row r="117" spans="1:9" ht="48" customHeight="1" x14ac:dyDescent="0.2">
      <c r="A117" s="163" t="s">
        <v>618</v>
      </c>
      <c r="B117" s="163" t="s">
        <v>550</v>
      </c>
      <c r="C117" s="163" t="s">
        <v>57</v>
      </c>
      <c r="D117" s="164" t="s">
        <v>260</v>
      </c>
      <c r="E117" s="163" t="s">
        <v>506</v>
      </c>
      <c r="F117" s="165">
        <v>6</v>
      </c>
      <c r="G117" s="174">
        <v>15.4</v>
      </c>
      <c r="H117" s="174">
        <f t="shared" si="4"/>
        <v>18.63</v>
      </c>
      <c r="I117" s="174">
        <f t="shared" si="5"/>
        <v>111.78</v>
      </c>
    </row>
    <row r="118" spans="1:9" ht="48" customHeight="1" x14ac:dyDescent="0.2">
      <c r="A118" s="163" t="s">
        <v>619</v>
      </c>
      <c r="B118" s="163" t="s">
        <v>620</v>
      </c>
      <c r="C118" s="163" t="s">
        <v>57</v>
      </c>
      <c r="D118" s="164" t="s">
        <v>276</v>
      </c>
      <c r="E118" s="163" t="s">
        <v>506</v>
      </c>
      <c r="F118" s="165">
        <v>4</v>
      </c>
      <c r="G118" s="174">
        <v>16.29</v>
      </c>
      <c r="H118" s="174">
        <f t="shared" si="4"/>
        <v>19.71</v>
      </c>
      <c r="I118" s="174">
        <f t="shared" si="5"/>
        <v>78.84</v>
      </c>
    </row>
    <row r="119" spans="1:9" ht="48" customHeight="1" x14ac:dyDescent="0.2">
      <c r="A119" s="163" t="s">
        <v>621</v>
      </c>
      <c r="B119" s="163" t="s">
        <v>552</v>
      </c>
      <c r="C119" s="163" t="s">
        <v>57</v>
      </c>
      <c r="D119" s="164" t="s">
        <v>261</v>
      </c>
      <c r="E119" s="163" t="s">
        <v>506</v>
      </c>
      <c r="F119" s="165">
        <v>6</v>
      </c>
      <c r="G119" s="174">
        <v>33.340000000000003</v>
      </c>
      <c r="H119" s="174">
        <f t="shared" si="4"/>
        <v>40.340000000000003</v>
      </c>
      <c r="I119" s="174">
        <f t="shared" si="5"/>
        <v>242.04</v>
      </c>
    </row>
    <row r="120" spans="1:9" ht="27.75" customHeight="1" x14ac:dyDescent="0.2">
      <c r="A120" s="163" t="s">
        <v>622</v>
      </c>
      <c r="B120" s="163" t="s">
        <v>779</v>
      </c>
      <c r="C120" s="163" t="s">
        <v>489</v>
      </c>
      <c r="D120" s="164" t="s">
        <v>220</v>
      </c>
      <c r="E120" s="163" t="s">
        <v>506</v>
      </c>
      <c r="F120" s="165">
        <v>6</v>
      </c>
      <c r="G120" s="174">
        <v>37.22</v>
      </c>
      <c r="H120" s="174">
        <f t="shared" si="4"/>
        <v>45.03</v>
      </c>
      <c r="I120" s="174">
        <f t="shared" si="5"/>
        <v>270.18</v>
      </c>
    </row>
    <row r="121" spans="1:9" ht="48" customHeight="1" x14ac:dyDescent="0.2">
      <c r="A121" s="163" t="s">
        <v>623</v>
      </c>
      <c r="B121" s="163" t="s">
        <v>624</v>
      </c>
      <c r="C121" s="163" t="s">
        <v>57</v>
      </c>
      <c r="D121" s="164" t="s">
        <v>277</v>
      </c>
      <c r="E121" s="163" t="s">
        <v>506</v>
      </c>
      <c r="F121" s="165">
        <v>8</v>
      </c>
      <c r="G121" s="174">
        <v>7.38</v>
      </c>
      <c r="H121" s="174">
        <f t="shared" si="4"/>
        <v>8.92</v>
      </c>
      <c r="I121" s="174">
        <f t="shared" si="5"/>
        <v>71.36</v>
      </c>
    </row>
    <row r="122" spans="1:9" ht="45" customHeight="1" x14ac:dyDescent="0.2">
      <c r="A122" s="163" t="s">
        <v>625</v>
      </c>
      <c r="B122" s="163" t="s">
        <v>555</v>
      </c>
      <c r="C122" s="163" t="s">
        <v>57</v>
      </c>
      <c r="D122" s="164" t="s">
        <v>262</v>
      </c>
      <c r="E122" s="163" t="s">
        <v>506</v>
      </c>
      <c r="F122" s="165">
        <v>8</v>
      </c>
      <c r="G122" s="174">
        <v>15.4</v>
      </c>
      <c r="H122" s="174">
        <f t="shared" si="4"/>
        <v>18.63</v>
      </c>
      <c r="I122" s="174">
        <f t="shared" si="5"/>
        <v>149.04</v>
      </c>
    </row>
    <row r="123" spans="1:9" ht="24" customHeight="1" x14ac:dyDescent="0.2">
      <c r="A123" s="170" t="s">
        <v>457</v>
      </c>
      <c r="B123" s="170"/>
      <c r="C123" s="170"/>
      <c r="D123" s="171" t="s">
        <v>458</v>
      </c>
      <c r="E123" s="171"/>
      <c r="F123" s="172"/>
      <c r="G123" s="175"/>
      <c r="H123" s="175"/>
      <c r="I123" s="176">
        <f>I124</f>
        <v>77496.5</v>
      </c>
    </row>
    <row r="124" spans="1:9" ht="24" customHeight="1" x14ac:dyDescent="0.2">
      <c r="A124" s="163" t="s">
        <v>626</v>
      </c>
      <c r="B124" s="163"/>
      <c r="C124" s="163" t="s">
        <v>890</v>
      </c>
      <c r="D124" s="241" t="s">
        <v>627</v>
      </c>
      <c r="E124" s="163" t="s">
        <v>628</v>
      </c>
      <c r="F124" s="165">
        <v>1</v>
      </c>
      <c r="G124" s="174">
        <v>77496.5</v>
      </c>
      <c r="H124" s="174">
        <f>TRUNC(G124 * (1 + 0 / 100), 2)</f>
        <v>77496.5</v>
      </c>
      <c r="I124" s="174">
        <f>TRUNC(F124 * TRUNC(G124 * (1 + 0 / 100), 2), 2)</f>
        <v>77496.5</v>
      </c>
    </row>
    <row r="125" spans="1:9" ht="24" customHeight="1" x14ac:dyDescent="0.2">
      <c r="A125" s="170" t="s">
        <v>462</v>
      </c>
      <c r="B125" s="170"/>
      <c r="C125" s="170"/>
      <c r="D125" s="171" t="s">
        <v>30</v>
      </c>
      <c r="E125" s="171"/>
      <c r="F125" s="172"/>
      <c r="G125" s="175"/>
      <c r="H125" s="175"/>
      <c r="I125" s="176">
        <f>SUM(I126:I130)</f>
        <v>108252.62</v>
      </c>
    </row>
    <row r="126" spans="1:9" ht="39.75" customHeight="1" x14ac:dyDescent="0.2">
      <c r="A126" s="163" t="s">
        <v>629</v>
      </c>
      <c r="B126" s="163" t="s">
        <v>630</v>
      </c>
      <c r="C126" s="163" t="s">
        <v>57</v>
      </c>
      <c r="D126" s="164" t="s">
        <v>631</v>
      </c>
      <c r="E126" s="163" t="s">
        <v>506</v>
      </c>
      <c r="F126" s="165">
        <v>12</v>
      </c>
      <c r="G126" s="174">
        <v>1597.11</v>
      </c>
      <c r="H126" s="174">
        <f>TRUNC(G126 * (1 + 21 / 100), 2)</f>
        <v>1932.5</v>
      </c>
      <c r="I126" s="174">
        <f>TRUNC(F126 * H126, 2)</f>
        <v>23190</v>
      </c>
    </row>
    <row r="127" spans="1:9" ht="39.75" customHeight="1" x14ac:dyDescent="0.2">
      <c r="A127" s="163" t="s">
        <v>632</v>
      </c>
      <c r="B127" s="163" t="s">
        <v>633</v>
      </c>
      <c r="C127" s="163" t="s">
        <v>57</v>
      </c>
      <c r="D127" s="164" t="s">
        <v>634</v>
      </c>
      <c r="E127" s="163" t="s">
        <v>506</v>
      </c>
      <c r="F127" s="165">
        <v>3</v>
      </c>
      <c r="G127" s="174">
        <v>1775.32</v>
      </c>
      <c r="H127" s="174">
        <f>TRUNC(G127 * (1 + 21 / 100), 2)</f>
        <v>2148.13</v>
      </c>
      <c r="I127" s="174">
        <f>TRUNC(F127 * H127, 2)</f>
        <v>6444.39</v>
      </c>
    </row>
    <row r="128" spans="1:9" ht="40.5" customHeight="1" x14ac:dyDescent="0.2">
      <c r="A128" s="163" t="s">
        <v>635</v>
      </c>
      <c r="B128" s="163" t="s">
        <v>636</v>
      </c>
      <c r="C128" s="163" t="s">
        <v>57</v>
      </c>
      <c r="D128" s="164" t="s">
        <v>270</v>
      </c>
      <c r="E128" s="163" t="s">
        <v>13</v>
      </c>
      <c r="F128" s="165">
        <v>474.55</v>
      </c>
      <c r="G128" s="174">
        <v>62.19</v>
      </c>
      <c r="H128" s="174">
        <f>TRUNC(G128 * (1 + 21 / 100), 2)</f>
        <v>75.239999999999995</v>
      </c>
      <c r="I128" s="174">
        <f>TRUNC(F128 * H128, 2)</f>
        <v>35705.14</v>
      </c>
    </row>
    <row r="129" spans="1:9" ht="30" customHeight="1" x14ac:dyDescent="0.2">
      <c r="A129" s="163" t="s">
        <v>637</v>
      </c>
      <c r="B129" s="163" t="s">
        <v>638</v>
      </c>
      <c r="C129" s="163" t="s">
        <v>57</v>
      </c>
      <c r="D129" s="164" t="s">
        <v>639</v>
      </c>
      <c r="E129" s="163" t="s">
        <v>13</v>
      </c>
      <c r="F129" s="165">
        <v>949.1</v>
      </c>
      <c r="G129" s="174">
        <v>35.229999999999997</v>
      </c>
      <c r="H129" s="174">
        <f>TRUNC(G129 * (1 + 21 / 100), 2)</f>
        <v>42.62</v>
      </c>
      <c r="I129" s="174">
        <f>TRUNC(F129 * H129, 2)</f>
        <v>40450.639999999999</v>
      </c>
    </row>
    <row r="130" spans="1:9" ht="48" customHeight="1" x14ac:dyDescent="0.2">
      <c r="A130" s="163" t="s">
        <v>640</v>
      </c>
      <c r="B130" s="163" t="s">
        <v>641</v>
      </c>
      <c r="C130" s="163" t="s">
        <v>57</v>
      </c>
      <c r="D130" s="164" t="s">
        <v>642</v>
      </c>
      <c r="E130" s="163" t="s">
        <v>523</v>
      </c>
      <c r="F130" s="165">
        <v>108.05</v>
      </c>
      <c r="G130" s="174">
        <v>18.84</v>
      </c>
      <c r="H130" s="174">
        <f>TRUNC(G130 * (1 + 21 / 100), 2)</f>
        <v>22.79</v>
      </c>
      <c r="I130" s="174">
        <f>TRUNC(F130 * H130, 2)</f>
        <v>2462.4499999999998</v>
      </c>
    </row>
    <row r="131" spans="1:9" ht="24" customHeight="1" x14ac:dyDescent="0.2">
      <c r="A131" s="170" t="s">
        <v>466</v>
      </c>
      <c r="B131" s="170"/>
      <c r="C131" s="170"/>
      <c r="D131" s="171" t="s">
        <v>39</v>
      </c>
      <c r="E131" s="171"/>
      <c r="F131" s="172"/>
      <c r="G131" s="175"/>
      <c r="H131" s="175"/>
      <c r="I131" s="176">
        <f>SUM(I132:I135)</f>
        <v>106471.38</v>
      </c>
    </row>
    <row r="132" spans="1:9" ht="30" customHeight="1" x14ac:dyDescent="0.2">
      <c r="A132" s="163" t="s">
        <v>643</v>
      </c>
      <c r="B132" s="163">
        <v>96620</v>
      </c>
      <c r="C132" s="163" t="s">
        <v>57</v>
      </c>
      <c r="D132" s="241" t="s">
        <v>805</v>
      </c>
      <c r="E132" s="163" t="s">
        <v>14</v>
      </c>
      <c r="F132" s="165">
        <v>50.82</v>
      </c>
      <c r="G132" s="174">
        <v>458.47</v>
      </c>
      <c r="H132" s="174">
        <f>TRUNC(G132 * (1 + 21 / 100), 2)</f>
        <v>554.74</v>
      </c>
      <c r="I132" s="174">
        <f>TRUNC(F132 * H132, 2)</f>
        <v>28191.88</v>
      </c>
    </row>
    <row r="133" spans="1:9" ht="39" customHeight="1" x14ac:dyDescent="0.2">
      <c r="A133" s="163" t="s">
        <v>644</v>
      </c>
      <c r="B133" s="163" t="s">
        <v>645</v>
      </c>
      <c r="C133" s="163" t="s">
        <v>57</v>
      </c>
      <c r="D133" s="241" t="s">
        <v>812</v>
      </c>
      <c r="E133" s="163" t="s">
        <v>13</v>
      </c>
      <c r="F133" s="165">
        <v>855.54</v>
      </c>
      <c r="G133" s="174">
        <v>61.45</v>
      </c>
      <c r="H133" s="174">
        <f>TRUNC(G133 * (1 + 21 / 100), 2)</f>
        <v>74.349999999999994</v>
      </c>
      <c r="I133" s="174">
        <f>TRUNC(F133 * H133, 2)</f>
        <v>63609.39</v>
      </c>
    </row>
    <row r="134" spans="1:9" ht="43.5" customHeight="1" x14ac:dyDescent="0.2">
      <c r="A134" s="163" t="s">
        <v>811</v>
      </c>
      <c r="B134" s="163" t="s">
        <v>557</v>
      </c>
      <c r="C134" s="163" t="s">
        <v>57</v>
      </c>
      <c r="D134" s="164" t="s">
        <v>239</v>
      </c>
      <c r="E134" s="163" t="s">
        <v>13</v>
      </c>
      <c r="F134" s="165">
        <v>163.11000000000001</v>
      </c>
      <c r="G134" s="174">
        <v>35.549999999999997</v>
      </c>
      <c r="H134" s="174">
        <f>TRUNC(G134 * (1 + 21 / 100), 2)</f>
        <v>43.01</v>
      </c>
      <c r="I134" s="174">
        <f>TRUNC(F134 * H134, 2)</f>
        <v>7015.36</v>
      </c>
    </row>
    <row r="135" spans="1:9" ht="42" customHeight="1" x14ac:dyDescent="0.2">
      <c r="A135" s="163" t="s">
        <v>646</v>
      </c>
      <c r="B135" s="163" t="s">
        <v>559</v>
      </c>
      <c r="C135" s="163" t="s">
        <v>57</v>
      </c>
      <c r="D135" s="164" t="s">
        <v>240</v>
      </c>
      <c r="E135" s="163" t="s">
        <v>13</v>
      </c>
      <c r="F135" s="165">
        <v>163.11000000000001</v>
      </c>
      <c r="G135" s="174">
        <v>38.79</v>
      </c>
      <c r="H135" s="174">
        <f>TRUNC(G135 * (1 + 21 / 100), 2)</f>
        <v>46.93</v>
      </c>
      <c r="I135" s="174">
        <f>TRUNC(F135 * H135, 2)</f>
        <v>7654.75</v>
      </c>
    </row>
    <row r="136" spans="1:9" ht="24" customHeight="1" x14ac:dyDescent="0.2">
      <c r="A136" s="170" t="s">
        <v>467</v>
      </c>
      <c r="B136" s="170"/>
      <c r="C136" s="170"/>
      <c r="D136" s="171" t="s">
        <v>38</v>
      </c>
      <c r="E136" s="171"/>
      <c r="F136" s="172"/>
      <c r="G136" s="175"/>
      <c r="H136" s="175"/>
      <c r="I136" s="176">
        <f>SUM(I137:I140)</f>
        <v>15220.439999999999</v>
      </c>
    </row>
    <row r="137" spans="1:9" ht="29.25" customHeight="1" x14ac:dyDescent="0.2">
      <c r="A137" s="163" t="s">
        <v>647</v>
      </c>
      <c r="B137" s="163" t="s">
        <v>780</v>
      </c>
      <c r="C137" s="163" t="s">
        <v>489</v>
      </c>
      <c r="D137" s="164" t="s">
        <v>648</v>
      </c>
      <c r="E137" s="163" t="s">
        <v>506</v>
      </c>
      <c r="F137" s="165">
        <v>16</v>
      </c>
      <c r="G137" s="174">
        <v>63.49</v>
      </c>
      <c r="H137" s="174">
        <f>TRUNC(G137 * (1 + 21 / 100), 2)</f>
        <v>76.819999999999993</v>
      </c>
      <c r="I137" s="174">
        <f>TRUNC(F137 * H137, 2)</f>
        <v>1229.1199999999999</v>
      </c>
    </row>
    <row r="138" spans="1:9" ht="44.25" customHeight="1" x14ac:dyDescent="0.2">
      <c r="A138" s="163" t="s">
        <v>649</v>
      </c>
      <c r="B138" s="163">
        <v>5</v>
      </c>
      <c r="C138" s="163" t="s">
        <v>767</v>
      </c>
      <c r="D138" s="164" t="s">
        <v>650</v>
      </c>
      <c r="E138" s="163" t="s">
        <v>628</v>
      </c>
      <c r="F138" s="165">
        <v>1</v>
      </c>
      <c r="G138" s="174">
        <v>1946.03</v>
      </c>
      <c r="H138" s="174">
        <f>TRUNC(G138 * (1 + 21 / 100), 2)</f>
        <v>2354.69</v>
      </c>
      <c r="I138" s="174">
        <f>TRUNC(F138 * H138, 2)</f>
        <v>2354.69</v>
      </c>
    </row>
    <row r="139" spans="1:9" ht="19.5" customHeight="1" x14ac:dyDescent="0.2">
      <c r="A139" s="163" t="s">
        <v>651</v>
      </c>
      <c r="B139" s="163">
        <v>6</v>
      </c>
      <c r="C139" s="163" t="s">
        <v>767</v>
      </c>
      <c r="D139" s="241" t="s">
        <v>813</v>
      </c>
      <c r="E139" s="163" t="s">
        <v>13</v>
      </c>
      <c r="F139" s="165">
        <v>22.82</v>
      </c>
      <c r="G139" s="174">
        <v>321.97000000000003</v>
      </c>
      <c r="H139" s="174">
        <f>TRUNC(G139 * (1 + 21 / 100), 2)</f>
        <v>389.58</v>
      </c>
      <c r="I139" s="174">
        <f>TRUNC(F139 * H139, 2)</f>
        <v>8890.2099999999991</v>
      </c>
    </row>
    <row r="140" spans="1:9" ht="17.25" customHeight="1" x14ac:dyDescent="0.2">
      <c r="A140" s="163" t="s">
        <v>652</v>
      </c>
      <c r="B140" s="163">
        <v>7</v>
      </c>
      <c r="C140" s="163" t="s">
        <v>767</v>
      </c>
      <c r="D140" s="164" t="s">
        <v>653</v>
      </c>
      <c r="E140" s="163" t="s">
        <v>13</v>
      </c>
      <c r="F140" s="165">
        <v>998.7</v>
      </c>
      <c r="G140" s="174">
        <v>2.2799999999999998</v>
      </c>
      <c r="H140" s="174">
        <f>TRUNC(G140 * (1 + 21 / 100), 2)</f>
        <v>2.75</v>
      </c>
      <c r="I140" s="174">
        <f>TRUNC(F140 * H140, 2)</f>
        <v>2746.42</v>
      </c>
    </row>
    <row r="141" spans="1:9" ht="16.5" customHeight="1" x14ac:dyDescent="0.2">
      <c r="A141" s="294" t="s">
        <v>654</v>
      </c>
      <c r="B141" s="294"/>
      <c r="C141" s="294"/>
      <c r="D141" s="294"/>
      <c r="E141" s="294"/>
      <c r="F141" s="294"/>
      <c r="G141" s="294"/>
      <c r="H141" s="294"/>
      <c r="I141" s="177">
        <f>I13+I15+I69</f>
        <v>719506.10999999987</v>
      </c>
    </row>
    <row r="142" spans="1:9" ht="16.5" customHeight="1" x14ac:dyDescent="0.2">
      <c r="A142" s="133"/>
      <c r="B142" s="133"/>
      <c r="C142" s="133"/>
      <c r="D142" s="133"/>
      <c r="E142" s="133"/>
      <c r="F142" s="133"/>
      <c r="G142" s="133"/>
      <c r="H142" s="133"/>
      <c r="I142" s="133"/>
    </row>
    <row r="143" spans="1:9" ht="16.5" customHeight="1" x14ac:dyDescent="0.2">
      <c r="A143" s="278"/>
      <c r="B143" s="279"/>
      <c r="C143" s="279"/>
      <c r="D143" s="279"/>
      <c r="E143" s="279"/>
      <c r="F143" s="279"/>
      <c r="G143" s="279"/>
      <c r="H143" s="279"/>
      <c r="I143" s="279"/>
    </row>
    <row r="145" spans="1:9" ht="14.25" customHeight="1" x14ac:dyDescent="0.2">
      <c r="A145" s="260" t="s">
        <v>756</v>
      </c>
      <c r="B145" s="260"/>
      <c r="C145" s="260"/>
      <c r="D145" s="260"/>
      <c r="E145" s="260"/>
      <c r="F145" s="260"/>
      <c r="G145" s="260"/>
      <c r="H145" s="260"/>
      <c r="I145" s="260"/>
    </row>
    <row r="146" spans="1:9" x14ac:dyDescent="0.2">
      <c r="A146" s="261" t="s">
        <v>757</v>
      </c>
      <c r="B146" s="261"/>
      <c r="C146" s="261"/>
      <c r="D146" s="261"/>
      <c r="E146" s="261"/>
      <c r="F146" s="261"/>
      <c r="G146" s="261"/>
      <c r="H146" s="261"/>
      <c r="I146" s="261"/>
    </row>
    <row r="147" spans="1:9" x14ac:dyDescent="0.2">
      <c r="A147" s="262" t="s">
        <v>758</v>
      </c>
      <c r="B147" s="262"/>
      <c r="C147" s="262"/>
      <c r="D147" s="262"/>
      <c r="E147" s="262"/>
      <c r="F147" s="262"/>
      <c r="G147" s="262"/>
      <c r="H147" s="262"/>
      <c r="I147" s="262"/>
    </row>
  </sheetData>
  <mergeCells count="17">
    <mergeCell ref="A145:I145"/>
    <mergeCell ref="A146:I146"/>
    <mergeCell ref="A147:I147"/>
    <mergeCell ref="H8:I8"/>
    <mergeCell ref="H9:I9"/>
    <mergeCell ref="A8:D8"/>
    <mergeCell ref="H10:I10"/>
    <mergeCell ref="G9:G10"/>
    <mergeCell ref="E9:F10"/>
    <mergeCell ref="A9:D10"/>
    <mergeCell ref="A1:I1"/>
    <mergeCell ref="A2:I2"/>
    <mergeCell ref="A3:I3"/>
    <mergeCell ref="E8:F8"/>
    <mergeCell ref="A143:I143"/>
    <mergeCell ref="A11:I11"/>
    <mergeCell ref="A141:H141"/>
  </mergeCells>
  <printOptions horizontalCentered="1"/>
  <pageMargins left="0.59055118110236227" right="0.51181102362204722" top="0.59055118110236227" bottom="0.59055118110236227" header="0.51181102362204722" footer="0.51181102362204722"/>
  <pageSetup paperSize="9" scale="55" fitToHeight="0" orientation="portrait" r:id="rId1"/>
  <headerFooter>
    <oddHeader>&amp;L &amp;C &amp;R</oddHeader>
    <oddFooter>&amp;L &amp;C &amp;R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6"/>
  <sheetViews>
    <sheetView showOutlineSymbols="0" showWhiteSpace="0" view="pageBreakPreview" zoomScale="60" zoomScaleNormal="72" workbookViewId="0">
      <selection activeCell="D32" sqref="D32"/>
    </sheetView>
  </sheetViews>
  <sheetFormatPr defaultRowHeight="14.25" x14ac:dyDescent="0.2"/>
  <cols>
    <col min="1" max="1" width="11.85546875" style="130" customWidth="1"/>
    <col min="2" max="2" width="68.5703125" style="130" bestFit="1" customWidth="1"/>
    <col min="3" max="3" width="20.140625" style="130" customWidth="1"/>
    <col min="4" max="4" width="14.140625" style="130" customWidth="1"/>
    <col min="5" max="5" width="15.42578125" style="130" customWidth="1"/>
    <col min="6" max="9" width="15.140625" style="130" customWidth="1"/>
    <col min="10" max="10" width="15.42578125" style="130" customWidth="1"/>
    <col min="11" max="29" width="13.7109375" style="130" bestFit="1" customWidth="1"/>
    <col min="30" max="16384" width="9.140625" style="130"/>
  </cols>
  <sheetData>
    <row r="1" spans="1:10" s="131" customFormat="1" ht="15" x14ac:dyDescent="0.25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0" s="131" customFormat="1" ht="15" x14ac:dyDescent="0.25">
      <c r="A2" s="264" t="s">
        <v>10</v>
      </c>
      <c r="B2" s="264"/>
      <c r="C2" s="264"/>
      <c r="D2" s="264"/>
      <c r="E2" s="264"/>
      <c r="F2" s="264"/>
      <c r="G2" s="264"/>
      <c r="H2" s="264"/>
      <c r="I2" s="264"/>
      <c r="J2" s="264"/>
    </row>
    <row r="3" spans="1:10" s="131" customFormat="1" ht="15" x14ac:dyDescent="0.25">
      <c r="A3" s="264" t="s">
        <v>11</v>
      </c>
      <c r="B3" s="264"/>
      <c r="C3" s="264"/>
      <c r="D3" s="264"/>
      <c r="E3" s="264"/>
      <c r="F3" s="264"/>
      <c r="G3" s="264"/>
      <c r="H3" s="264"/>
      <c r="I3" s="264"/>
      <c r="J3" s="264"/>
    </row>
    <row r="4" spans="1:10" s="131" customFormat="1" x14ac:dyDescent="0.2"/>
    <row r="5" spans="1:10" s="131" customFormat="1" x14ac:dyDescent="0.2"/>
    <row r="6" spans="1:10" s="131" customFormat="1" x14ac:dyDescent="0.2"/>
    <row r="7" spans="1:10" s="131" customFormat="1" x14ac:dyDescent="0.2"/>
    <row r="8" spans="1:10" s="131" customFormat="1" x14ac:dyDescent="0.2"/>
    <row r="9" spans="1:10" ht="15" x14ac:dyDescent="0.2">
      <c r="A9" s="284" t="s">
        <v>760</v>
      </c>
      <c r="B9" s="284"/>
      <c r="C9" s="289" t="s">
        <v>764</v>
      </c>
      <c r="D9" s="290"/>
      <c r="E9" s="293"/>
      <c r="F9" s="284" t="s">
        <v>405</v>
      </c>
      <c r="G9" s="284"/>
      <c r="H9" s="284" t="s">
        <v>762</v>
      </c>
      <c r="I9" s="284"/>
      <c r="J9" s="156" t="s">
        <v>759</v>
      </c>
    </row>
    <row r="10" spans="1:10" ht="52.5" customHeight="1" x14ac:dyDescent="0.2">
      <c r="A10" s="285" t="s">
        <v>783</v>
      </c>
      <c r="B10" s="285"/>
      <c r="C10" s="285" t="s">
        <v>406</v>
      </c>
      <c r="D10" s="285"/>
      <c r="E10" s="285"/>
      <c r="F10" s="285" t="s">
        <v>407</v>
      </c>
      <c r="G10" s="285"/>
      <c r="H10" s="285" t="s">
        <v>408</v>
      </c>
      <c r="I10" s="285"/>
      <c r="J10" s="157" t="s">
        <v>782</v>
      </c>
    </row>
    <row r="11" spans="1:10" ht="15" customHeight="1" x14ac:dyDescent="0.25">
      <c r="A11" s="286" t="s">
        <v>781</v>
      </c>
      <c r="B11" s="286"/>
      <c r="C11" s="286"/>
      <c r="D11" s="286"/>
      <c r="E11" s="286"/>
      <c r="F11" s="286"/>
      <c r="G11" s="286"/>
      <c r="H11" s="286"/>
      <c r="I11" s="286"/>
      <c r="J11" s="286"/>
    </row>
    <row r="12" spans="1:10" ht="29.25" customHeight="1" x14ac:dyDescent="0.2">
      <c r="A12" s="138" t="s">
        <v>409</v>
      </c>
      <c r="B12" s="138" t="s">
        <v>410</v>
      </c>
      <c r="C12" s="138" t="s">
        <v>411</v>
      </c>
      <c r="D12" s="138" t="s">
        <v>412</v>
      </c>
      <c r="E12" s="138" t="s">
        <v>413</v>
      </c>
      <c r="F12" s="138" t="s">
        <v>414</v>
      </c>
      <c r="G12" s="138" t="s">
        <v>415</v>
      </c>
      <c r="H12" s="138" t="s">
        <v>416</v>
      </c>
      <c r="I12" s="138" t="s">
        <v>417</v>
      </c>
      <c r="J12" s="138" t="s">
        <v>418</v>
      </c>
    </row>
    <row r="13" spans="1:10" ht="24" customHeight="1" thickBot="1" x14ac:dyDescent="0.25">
      <c r="A13" s="139" t="s">
        <v>419</v>
      </c>
      <c r="B13" s="167" t="s">
        <v>47</v>
      </c>
      <c r="C13" s="139" t="s">
        <v>420</v>
      </c>
      <c r="D13" s="202" t="s">
        <v>421</v>
      </c>
      <c r="E13" s="203" t="s">
        <v>421</v>
      </c>
      <c r="F13" s="203" t="s">
        <v>421</v>
      </c>
      <c r="G13" s="202" t="s">
        <v>421</v>
      </c>
      <c r="H13" s="203" t="s">
        <v>421</v>
      </c>
      <c r="I13" s="203" t="s">
        <v>421</v>
      </c>
      <c r="J13" s="202" t="s">
        <v>422</v>
      </c>
    </row>
    <row r="14" spans="1:10" ht="27.75" customHeight="1" thickTop="1" thickBot="1" x14ac:dyDescent="0.25">
      <c r="A14" s="139" t="s">
        <v>423</v>
      </c>
      <c r="B14" s="167" t="s">
        <v>424</v>
      </c>
      <c r="C14" s="139" t="s">
        <v>814</v>
      </c>
      <c r="D14" s="204" t="s">
        <v>825</v>
      </c>
      <c r="E14" s="205" t="s">
        <v>826</v>
      </c>
      <c r="F14" s="206" t="s">
        <v>827</v>
      </c>
      <c r="G14" s="205" t="s">
        <v>828</v>
      </c>
      <c r="H14" s="207" t="s">
        <v>425</v>
      </c>
      <c r="I14" s="207" t="s">
        <v>425</v>
      </c>
      <c r="J14" s="205" t="s">
        <v>829</v>
      </c>
    </row>
    <row r="15" spans="1:10" ht="24" customHeight="1" thickTop="1" thickBot="1" x14ac:dyDescent="0.25">
      <c r="A15" s="137" t="s">
        <v>426</v>
      </c>
      <c r="B15" s="161" t="s">
        <v>99</v>
      </c>
      <c r="C15" s="137" t="s">
        <v>815</v>
      </c>
      <c r="D15" s="180" t="s">
        <v>815</v>
      </c>
      <c r="E15" s="184" t="s">
        <v>425</v>
      </c>
      <c r="F15" s="178" t="s">
        <v>425</v>
      </c>
      <c r="G15" s="184" t="s">
        <v>425</v>
      </c>
      <c r="H15" s="162" t="s">
        <v>425</v>
      </c>
      <c r="I15" s="162" t="s">
        <v>425</v>
      </c>
      <c r="J15" s="200" t="s">
        <v>425</v>
      </c>
    </row>
    <row r="16" spans="1:10" ht="24" customHeight="1" thickTop="1" thickBot="1" x14ac:dyDescent="0.25">
      <c r="A16" s="137" t="s">
        <v>427</v>
      </c>
      <c r="B16" s="161" t="s">
        <v>29</v>
      </c>
      <c r="C16" s="137" t="s">
        <v>428</v>
      </c>
      <c r="D16" s="134" t="s">
        <v>428</v>
      </c>
      <c r="E16" s="186" t="s">
        <v>425</v>
      </c>
      <c r="F16" s="162" t="s">
        <v>425</v>
      </c>
      <c r="G16" s="162" t="s">
        <v>425</v>
      </c>
      <c r="H16" s="162" t="s">
        <v>425</v>
      </c>
      <c r="I16" s="162" t="s">
        <v>425</v>
      </c>
      <c r="J16" s="162" t="s">
        <v>425</v>
      </c>
    </row>
    <row r="17" spans="1:10" ht="24" customHeight="1" thickTop="1" thickBot="1" x14ac:dyDescent="0.25">
      <c r="A17" s="137" t="s">
        <v>429</v>
      </c>
      <c r="B17" s="161" t="s">
        <v>18</v>
      </c>
      <c r="C17" s="137" t="s">
        <v>430</v>
      </c>
      <c r="D17" s="134" t="s">
        <v>430</v>
      </c>
      <c r="E17" s="185" t="s">
        <v>425</v>
      </c>
      <c r="F17" s="162" t="s">
        <v>425</v>
      </c>
      <c r="G17" s="162" t="s">
        <v>425</v>
      </c>
      <c r="H17" s="162" t="s">
        <v>425</v>
      </c>
      <c r="I17" s="162" t="s">
        <v>425</v>
      </c>
      <c r="J17" s="162" t="s">
        <v>425</v>
      </c>
    </row>
    <row r="18" spans="1:10" ht="24" customHeight="1" thickTop="1" thickBot="1" x14ac:dyDescent="0.25">
      <c r="A18" s="137" t="s">
        <v>431</v>
      </c>
      <c r="B18" s="161" t="s">
        <v>32</v>
      </c>
      <c r="C18" s="137" t="s">
        <v>432</v>
      </c>
      <c r="D18" s="178" t="s">
        <v>425</v>
      </c>
      <c r="E18" s="179" t="s">
        <v>432</v>
      </c>
      <c r="F18" s="162" t="s">
        <v>425</v>
      </c>
      <c r="G18" s="162" t="s">
        <v>425</v>
      </c>
      <c r="H18" s="162" t="s">
        <v>425</v>
      </c>
      <c r="I18" s="162" t="s">
        <v>425</v>
      </c>
      <c r="J18" s="162" t="s">
        <v>425</v>
      </c>
    </row>
    <row r="19" spans="1:10" ht="24" customHeight="1" thickTop="1" thickBot="1" x14ac:dyDescent="0.25">
      <c r="A19" s="137" t="s">
        <v>433</v>
      </c>
      <c r="B19" s="161" t="s">
        <v>23</v>
      </c>
      <c r="C19" s="137" t="s">
        <v>816</v>
      </c>
      <c r="D19" s="186" t="s">
        <v>425</v>
      </c>
      <c r="E19" s="187" t="s">
        <v>816</v>
      </c>
      <c r="F19" s="162" t="s">
        <v>425</v>
      </c>
      <c r="G19" s="162" t="s">
        <v>425</v>
      </c>
      <c r="H19" s="162" t="s">
        <v>425</v>
      </c>
      <c r="I19" s="162" t="s">
        <v>425</v>
      </c>
      <c r="J19" s="162" t="s">
        <v>425</v>
      </c>
    </row>
    <row r="20" spans="1:10" ht="24" customHeight="1" thickTop="1" thickBot="1" x14ac:dyDescent="0.25">
      <c r="A20" s="137" t="s">
        <v>434</v>
      </c>
      <c r="B20" s="161" t="s">
        <v>435</v>
      </c>
      <c r="C20" s="137" t="s">
        <v>817</v>
      </c>
      <c r="D20" s="162" t="s">
        <v>425</v>
      </c>
      <c r="E20" s="187" t="s">
        <v>817</v>
      </c>
      <c r="F20" s="162" t="s">
        <v>425</v>
      </c>
      <c r="G20" s="162" t="s">
        <v>425</v>
      </c>
      <c r="H20" s="162" t="s">
        <v>425</v>
      </c>
      <c r="I20" s="162" t="s">
        <v>425</v>
      </c>
      <c r="J20" s="162" t="s">
        <v>425</v>
      </c>
    </row>
    <row r="21" spans="1:10" ht="24" customHeight="1" thickTop="1" thickBot="1" x14ac:dyDescent="0.25">
      <c r="A21" s="137" t="s">
        <v>436</v>
      </c>
      <c r="B21" s="161" t="s">
        <v>437</v>
      </c>
      <c r="C21" s="137" t="s">
        <v>784</v>
      </c>
      <c r="D21" s="162" t="s">
        <v>425</v>
      </c>
      <c r="E21" s="178" t="s">
        <v>425</v>
      </c>
      <c r="F21" s="179" t="s">
        <v>784</v>
      </c>
      <c r="G21" s="162" t="s">
        <v>425</v>
      </c>
      <c r="H21" s="162" t="s">
        <v>425</v>
      </c>
      <c r="I21" s="162" t="s">
        <v>425</v>
      </c>
      <c r="J21" s="162" t="s">
        <v>425</v>
      </c>
    </row>
    <row r="22" spans="1:10" ht="24" customHeight="1" thickTop="1" thickBot="1" x14ac:dyDescent="0.25">
      <c r="A22" s="137" t="s">
        <v>438</v>
      </c>
      <c r="B22" s="161" t="s">
        <v>39</v>
      </c>
      <c r="C22" s="137" t="s">
        <v>818</v>
      </c>
      <c r="D22" s="188" t="s">
        <v>425</v>
      </c>
      <c r="E22" s="186" t="s">
        <v>425</v>
      </c>
      <c r="F22" s="183" t="s">
        <v>425</v>
      </c>
      <c r="G22" s="134" t="s">
        <v>818</v>
      </c>
      <c r="H22" s="162" t="s">
        <v>425</v>
      </c>
      <c r="I22" s="162" t="s">
        <v>425</v>
      </c>
      <c r="J22" s="162" t="s">
        <v>425</v>
      </c>
    </row>
    <row r="23" spans="1:10" ht="24" customHeight="1" thickTop="1" thickBot="1" x14ac:dyDescent="0.25">
      <c r="A23" s="137" t="s">
        <v>439</v>
      </c>
      <c r="B23" s="161" t="s">
        <v>38</v>
      </c>
      <c r="C23" s="137" t="s">
        <v>785</v>
      </c>
      <c r="D23" s="185" t="s">
        <v>425</v>
      </c>
      <c r="E23" s="162" t="s">
        <v>425</v>
      </c>
      <c r="F23" s="185" t="s">
        <v>425</v>
      </c>
      <c r="G23" s="189" t="s">
        <v>425</v>
      </c>
      <c r="H23" s="162" t="s">
        <v>425</v>
      </c>
      <c r="I23" s="162" t="s">
        <v>425</v>
      </c>
      <c r="J23" s="181" t="s">
        <v>785</v>
      </c>
    </row>
    <row r="24" spans="1:10" ht="24" customHeight="1" thickTop="1" thickBot="1" x14ac:dyDescent="0.25">
      <c r="A24" s="139" t="s">
        <v>440</v>
      </c>
      <c r="B24" s="167" t="s">
        <v>441</v>
      </c>
      <c r="C24" s="139" t="s">
        <v>819</v>
      </c>
      <c r="D24" s="208" t="s">
        <v>830</v>
      </c>
      <c r="E24" s="204" t="s">
        <v>831</v>
      </c>
      <c r="F24" s="209" t="s">
        <v>832</v>
      </c>
      <c r="G24" s="210" t="s">
        <v>833</v>
      </c>
      <c r="H24" s="208" t="s">
        <v>834</v>
      </c>
      <c r="I24" s="209" t="s">
        <v>835</v>
      </c>
      <c r="J24" s="211" t="s">
        <v>836</v>
      </c>
    </row>
    <row r="25" spans="1:10" ht="24" customHeight="1" thickTop="1" thickBot="1" x14ac:dyDescent="0.25">
      <c r="A25" s="137" t="s">
        <v>442</v>
      </c>
      <c r="B25" s="161" t="s">
        <v>16</v>
      </c>
      <c r="C25" s="137" t="s">
        <v>820</v>
      </c>
      <c r="D25" s="134" t="s">
        <v>820</v>
      </c>
      <c r="E25" s="191" t="s">
        <v>425</v>
      </c>
      <c r="F25" s="191" t="s">
        <v>425</v>
      </c>
      <c r="G25" s="198" t="s">
        <v>425</v>
      </c>
      <c r="H25" s="191" t="s">
        <v>425</v>
      </c>
      <c r="I25" s="191" t="s">
        <v>425</v>
      </c>
      <c r="J25" s="201" t="s">
        <v>425</v>
      </c>
    </row>
    <row r="26" spans="1:10" ht="24" customHeight="1" thickTop="1" thickBot="1" x14ac:dyDescent="0.25">
      <c r="A26" s="137" t="s">
        <v>443</v>
      </c>
      <c r="B26" s="161" t="s">
        <v>29</v>
      </c>
      <c r="C26" s="137" t="s">
        <v>821</v>
      </c>
      <c r="D26" s="134" t="s">
        <v>821</v>
      </c>
      <c r="E26" s="185" t="s">
        <v>425</v>
      </c>
      <c r="F26" s="186" t="s">
        <v>425</v>
      </c>
      <c r="G26" s="185" t="s">
        <v>425</v>
      </c>
      <c r="H26" s="185" t="s">
        <v>425</v>
      </c>
      <c r="I26" s="186" t="s">
        <v>425</v>
      </c>
      <c r="J26" s="162" t="s">
        <v>425</v>
      </c>
    </row>
    <row r="27" spans="1:10" ht="24" customHeight="1" thickTop="1" thickBot="1" x14ac:dyDescent="0.25">
      <c r="A27" s="137" t="s">
        <v>444</v>
      </c>
      <c r="B27" s="161" t="s">
        <v>18</v>
      </c>
      <c r="C27" s="137" t="s">
        <v>445</v>
      </c>
      <c r="D27" s="178" t="s">
        <v>425</v>
      </c>
      <c r="E27" s="182" t="s">
        <v>446</v>
      </c>
      <c r="F27" s="181" t="s">
        <v>447</v>
      </c>
      <c r="G27" s="182" t="s">
        <v>448</v>
      </c>
      <c r="H27" s="185" t="s">
        <v>425</v>
      </c>
      <c r="I27" s="185" t="s">
        <v>425</v>
      </c>
      <c r="J27" s="162" t="s">
        <v>425</v>
      </c>
    </row>
    <row r="28" spans="1:10" ht="24" customHeight="1" thickTop="1" thickBot="1" x14ac:dyDescent="0.25">
      <c r="A28" s="137" t="s">
        <v>449</v>
      </c>
      <c r="B28" s="161" t="s">
        <v>435</v>
      </c>
      <c r="C28" s="137" t="s">
        <v>822</v>
      </c>
      <c r="D28" s="162" t="s">
        <v>425</v>
      </c>
      <c r="E28" s="190" t="s">
        <v>425</v>
      </c>
      <c r="F28" s="193" t="s">
        <v>425</v>
      </c>
      <c r="G28" s="192" t="s">
        <v>837</v>
      </c>
      <c r="H28" s="182" t="s">
        <v>837</v>
      </c>
      <c r="I28" s="134" t="s">
        <v>838</v>
      </c>
      <c r="J28" s="162" t="s">
        <v>425</v>
      </c>
    </row>
    <row r="29" spans="1:10" ht="24" customHeight="1" thickTop="1" thickBot="1" x14ac:dyDescent="0.25">
      <c r="A29" s="137" t="s">
        <v>450</v>
      </c>
      <c r="B29" s="161" t="s">
        <v>32</v>
      </c>
      <c r="C29" s="137" t="s">
        <v>451</v>
      </c>
      <c r="D29" s="162" t="s">
        <v>425</v>
      </c>
      <c r="E29" s="182" t="s">
        <v>452</v>
      </c>
      <c r="F29" s="179" t="s">
        <v>453</v>
      </c>
      <c r="G29" s="192" t="s">
        <v>454</v>
      </c>
      <c r="H29" s="193" t="s">
        <v>425</v>
      </c>
      <c r="I29" s="193" t="s">
        <v>425</v>
      </c>
      <c r="J29" s="162" t="s">
        <v>425</v>
      </c>
    </row>
    <row r="30" spans="1:10" ht="24" customHeight="1" thickTop="1" thickBot="1" x14ac:dyDescent="0.25">
      <c r="A30" s="137" t="s">
        <v>455</v>
      </c>
      <c r="B30" s="161" t="s">
        <v>23</v>
      </c>
      <c r="C30" s="137" t="s">
        <v>786</v>
      </c>
      <c r="D30" s="162" t="s">
        <v>425</v>
      </c>
      <c r="E30" s="193" t="s">
        <v>425</v>
      </c>
      <c r="F30" s="189" t="s">
        <v>425</v>
      </c>
      <c r="G30" s="190" t="s">
        <v>425</v>
      </c>
      <c r="H30" s="214" t="s">
        <v>786</v>
      </c>
      <c r="I30" s="185" t="s">
        <v>425</v>
      </c>
      <c r="J30" s="162" t="s">
        <v>425</v>
      </c>
    </row>
    <row r="31" spans="1:10" ht="24" customHeight="1" thickTop="1" thickBot="1" x14ac:dyDescent="0.25">
      <c r="A31" s="137" t="s">
        <v>456</v>
      </c>
      <c r="B31" s="161" t="s">
        <v>437</v>
      </c>
      <c r="C31" s="137" t="s">
        <v>787</v>
      </c>
      <c r="D31" s="162" t="s">
        <v>425</v>
      </c>
      <c r="E31" s="179" t="s">
        <v>787</v>
      </c>
      <c r="F31" s="197" t="s">
        <v>425</v>
      </c>
      <c r="G31" s="196" t="s">
        <v>425</v>
      </c>
      <c r="H31" s="178" t="s">
        <v>425</v>
      </c>
      <c r="I31" s="199" t="s">
        <v>425</v>
      </c>
      <c r="J31" s="162" t="s">
        <v>425</v>
      </c>
    </row>
    <row r="32" spans="1:10" ht="24" customHeight="1" thickTop="1" thickBot="1" x14ac:dyDescent="0.25">
      <c r="A32" s="137" t="s">
        <v>457</v>
      </c>
      <c r="B32" s="161" t="s">
        <v>458</v>
      </c>
      <c r="C32" s="137" t="s">
        <v>459</v>
      </c>
      <c r="D32" s="162" t="s">
        <v>425</v>
      </c>
      <c r="E32" s="178" t="s">
        <v>425</v>
      </c>
      <c r="F32" s="185" t="s">
        <v>425</v>
      </c>
      <c r="G32" s="182" t="s">
        <v>460</v>
      </c>
      <c r="H32" s="182" t="s">
        <v>460</v>
      </c>
      <c r="I32" s="182" t="s">
        <v>460</v>
      </c>
      <c r="J32" s="182" t="s">
        <v>461</v>
      </c>
    </row>
    <row r="33" spans="1:10" ht="24" customHeight="1" thickTop="1" thickBot="1" x14ac:dyDescent="0.25">
      <c r="A33" s="137" t="s">
        <v>462</v>
      </c>
      <c r="B33" s="161" t="s">
        <v>30</v>
      </c>
      <c r="C33" s="137" t="s">
        <v>463</v>
      </c>
      <c r="D33" s="162"/>
      <c r="E33" s="182" t="s">
        <v>464</v>
      </c>
      <c r="F33" s="182" t="s">
        <v>464</v>
      </c>
      <c r="G33" s="187" t="s">
        <v>464</v>
      </c>
      <c r="H33" s="134" t="s">
        <v>465</v>
      </c>
      <c r="I33" s="193" t="s">
        <v>425</v>
      </c>
      <c r="J33" s="194" t="s">
        <v>425</v>
      </c>
    </row>
    <row r="34" spans="1:10" ht="24" customHeight="1" thickTop="1" thickBot="1" x14ac:dyDescent="0.25">
      <c r="A34" s="137" t="s">
        <v>466</v>
      </c>
      <c r="B34" s="161" t="s">
        <v>39</v>
      </c>
      <c r="C34" s="137" t="s">
        <v>823</v>
      </c>
      <c r="D34" s="162" t="s">
        <v>425</v>
      </c>
      <c r="E34" s="190" t="s">
        <v>425</v>
      </c>
      <c r="F34" s="187" t="s">
        <v>839</v>
      </c>
      <c r="G34" s="192" t="s">
        <v>840</v>
      </c>
      <c r="H34" s="192" t="s">
        <v>839</v>
      </c>
      <c r="I34" s="181" t="s">
        <v>841</v>
      </c>
      <c r="J34" s="182" t="s">
        <v>842</v>
      </c>
    </row>
    <row r="35" spans="1:10" ht="24" customHeight="1" thickTop="1" thickBot="1" x14ac:dyDescent="0.25">
      <c r="A35" s="137" t="s">
        <v>467</v>
      </c>
      <c r="B35" s="161" t="s">
        <v>38</v>
      </c>
      <c r="C35" s="137" t="s">
        <v>824</v>
      </c>
      <c r="D35" s="188" t="s">
        <v>425</v>
      </c>
      <c r="E35" s="162" t="s">
        <v>425</v>
      </c>
      <c r="F35" s="189" t="s">
        <v>425</v>
      </c>
      <c r="G35" s="189" t="s">
        <v>425</v>
      </c>
      <c r="H35" s="193" t="s">
        <v>425</v>
      </c>
      <c r="I35" s="193" t="s">
        <v>425</v>
      </c>
      <c r="J35" s="195" t="s">
        <v>824</v>
      </c>
    </row>
    <row r="36" spans="1:10" ht="15" customHeight="1" thickTop="1" x14ac:dyDescent="0.2">
      <c r="A36" s="294" t="s">
        <v>468</v>
      </c>
      <c r="B36" s="294"/>
      <c r="C36" s="294"/>
      <c r="D36" s="212" t="s">
        <v>843</v>
      </c>
      <c r="E36" s="212" t="s">
        <v>844</v>
      </c>
      <c r="F36" s="212" t="s">
        <v>845</v>
      </c>
      <c r="G36" s="212" t="s">
        <v>846</v>
      </c>
      <c r="H36" s="212" t="s">
        <v>847</v>
      </c>
      <c r="I36" s="212" t="s">
        <v>848</v>
      </c>
      <c r="J36" s="213" t="s">
        <v>849</v>
      </c>
    </row>
    <row r="37" spans="1:10" x14ac:dyDescent="0.2">
      <c r="A37" s="294" t="s">
        <v>469</v>
      </c>
      <c r="B37" s="294"/>
      <c r="C37" s="294"/>
      <c r="D37" s="212" t="s">
        <v>850</v>
      </c>
      <c r="E37" s="212" t="s">
        <v>851</v>
      </c>
      <c r="F37" s="212" t="s">
        <v>852</v>
      </c>
      <c r="G37" s="212" t="s">
        <v>853</v>
      </c>
      <c r="H37" s="212" t="s">
        <v>854</v>
      </c>
      <c r="I37" s="212" t="s">
        <v>855</v>
      </c>
      <c r="J37" s="212" t="s">
        <v>856</v>
      </c>
    </row>
    <row r="38" spans="1:10" ht="14.25" customHeight="1" x14ac:dyDescent="0.2">
      <c r="A38" s="294" t="s">
        <v>470</v>
      </c>
      <c r="B38" s="294"/>
      <c r="C38" s="294"/>
      <c r="D38" s="212" t="s">
        <v>843</v>
      </c>
      <c r="E38" s="212" t="s">
        <v>857</v>
      </c>
      <c r="F38" s="212" t="s">
        <v>858</v>
      </c>
      <c r="G38" s="212" t="s">
        <v>859</v>
      </c>
      <c r="H38" s="212" t="s">
        <v>860</v>
      </c>
      <c r="I38" s="212" t="s">
        <v>861</v>
      </c>
      <c r="J38" s="212" t="s">
        <v>471</v>
      </c>
    </row>
    <row r="39" spans="1:10" ht="14.25" customHeight="1" x14ac:dyDescent="0.2">
      <c r="A39" s="294" t="s">
        <v>472</v>
      </c>
      <c r="B39" s="294"/>
      <c r="C39" s="294"/>
      <c r="D39" s="212" t="s">
        <v>862</v>
      </c>
      <c r="E39" s="212" t="s">
        <v>863</v>
      </c>
      <c r="F39" s="212" t="s">
        <v>864</v>
      </c>
      <c r="G39" s="212" t="s">
        <v>865</v>
      </c>
      <c r="H39" s="212" t="s">
        <v>866</v>
      </c>
      <c r="I39" s="212" t="s">
        <v>867</v>
      </c>
      <c r="J39" s="212" t="s">
        <v>868</v>
      </c>
    </row>
    <row r="40" spans="1:10" x14ac:dyDescent="0.2">
      <c r="A40" s="132"/>
      <c r="B40" s="132"/>
      <c r="C40" s="132"/>
      <c r="D40" s="132"/>
      <c r="E40" s="132"/>
      <c r="F40" s="132"/>
      <c r="G40" s="132"/>
    </row>
    <row r="41" spans="1:10" ht="15" customHeight="1" x14ac:dyDescent="0.2">
      <c r="A41" s="133"/>
      <c r="B41" s="133"/>
      <c r="C41" s="133"/>
      <c r="D41" s="133"/>
      <c r="E41" s="133"/>
      <c r="F41" s="133"/>
      <c r="G41" s="133"/>
    </row>
    <row r="42" spans="1:10" ht="15.75" customHeight="1" x14ac:dyDescent="0.2">
      <c r="A42" s="278"/>
      <c r="B42" s="279"/>
      <c r="C42" s="279"/>
      <c r="D42" s="279"/>
      <c r="E42" s="279"/>
      <c r="F42" s="279"/>
      <c r="G42" s="279"/>
    </row>
    <row r="43" spans="1:10" ht="14.25" customHeight="1" x14ac:dyDescent="0.2">
      <c r="A43" s="260" t="s">
        <v>756</v>
      </c>
      <c r="B43" s="260"/>
      <c r="C43" s="260"/>
      <c r="D43" s="260"/>
      <c r="E43" s="260"/>
      <c r="F43" s="260"/>
      <c r="G43" s="260"/>
      <c r="H43" s="260"/>
      <c r="I43" s="260"/>
      <c r="J43" s="260"/>
    </row>
    <row r="44" spans="1:10" x14ac:dyDescent="0.2">
      <c r="A44" s="261" t="s">
        <v>757</v>
      </c>
      <c r="B44" s="261"/>
      <c r="C44" s="261"/>
      <c r="D44" s="261"/>
      <c r="E44" s="261"/>
      <c r="F44" s="261"/>
      <c r="G44" s="261"/>
      <c r="H44" s="261"/>
      <c r="I44" s="261"/>
      <c r="J44" s="261"/>
    </row>
    <row r="45" spans="1:10" x14ac:dyDescent="0.2">
      <c r="A45" s="262" t="s">
        <v>758</v>
      </c>
      <c r="B45" s="262"/>
      <c r="C45" s="262"/>
      <c r="D45" s="262"/>
      <c r="E45" s="262"/>
      <c r="F45" s="262"/>
      <c r="G45" s="262"/>
      <c r="H45" s="262"/>
      <c r="I45" s="262"/>
      <c r="J45" s="262"/>
    </row>
    <row r="46" spans="1:10" x14ac:dyDescent="0.2">
      <c r="B46" s="131"/>
    </row>
  </sheetData>
  <mergeCells count="20">
    <mergeCell ref="A1:J1"/>
    <mergeCell ref="A2:J2"/>
    <mergeCell ref="A3:J3"/>
    <mergeCell ref="A10:B10"/>
    <mergeCell ref="C10:E10"/>
    <mergeCell ref="C9:E9"/>
    <mergeCell ref="F9:G9"/>
    <mergeCell ref="H9:I9"/>
    <mergeCell ref="F10:G10"/>
    <mergeCell ref="H10:I10"/>
    <mergeCell ref="A39:C39"/>
    <mergeCell ref="A9:B9"/>
    <mergeCell ref="A43:J43"/>
    <mergeCell ref="A44:J44"/>
    <mergeCell ref="A45:J45"/>
    <mergeCell ref="A42:G42"/>
    <mergeCell ref="A36:C36"/>
    <mergeCell ref="A11:J11"/>
    <mergeCell ref="A37:C37"/>
    <mergeCell ref="A38:C38"/>
  </mergeCells>
  <printOptions horizontalCentered="1"/>
  <pageMargins left="0.59055118110236227" right="0.51181102362204722" top="0.59055118110236227" bottom="0.59055118110236227" header="0.51181102362204722" footer="0.51181102362204722"/>
  <pageSetup paperSize="9" scale="55" orientation="landscape" r:id="rId1"/>
  <headerFooter>
    <oddHeader>&amp;L &amp;C &amp;R</oddHeader>
    <oddFooter>&amp;L &amp;C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D104A-261F-4714-8D6B-E7066834CCD0}">
  <sheetPr>
    <tabColor rgb="FF92D050"/>
    <pageSetUpPr fitToPage="1"/>
  </sheetPr>
  <dimension ref="A1:I30"/>
  <sheetViews>
    <sheetView showGridLines="0" view="pageBreakPreview" topLeftCell="A13" zoomScale="85" zoomScaleSheetLayoutView="85" zoomScalePageLayoutView="85" workbookViewId="0">
      <selection activeCell="A25" sqref="A25:H29"/>
    </sheetView>
  </sheetViews>
  <sheetFormatPr defaultColWidth="9.140625" defaultRowHeight="15" x14ac:dyDescent="0.25"/>
  <cols>
    <col min="1" max="1" width="13.140625" style="215" customWidth="1"/>
    <col min="2" max="2" width="13" style="215" customWidth="1"/>
    <col min="3" max="3" width="8.140625" style="215" customWidth="1"/>
    <col min="4" max="4" width="52.42578125" style="215" customWidth="1"/>
    <col min="5" max="5" width="8.85546875" style="215" customWidth="1"/>
    <col min="6" max="6" width="8.28515625" style="215" customWidth="1"/>
    <col min="7" max="7" width="12.7109375" style="215" customWidth="1"/>
    <col min="8" max="8" width="10.7109375" style="215" customWidth="1"/>
    <col min="9" max="9" width="9.28515625" style="215" bestFit="1" customWidth="1"/>
    <col min="10" max="10" width="9.140625" style="215"/>
    <col min="11" max="11" width="13.42578125" style="215" bestFit="1" customWidth="1"/>
    <col min="12" max="12" width="9.140625" style="215"/>
    <col min="13" max="13" width="10.5703125" style="215" bestFit="1" customWidth="1"/>
    <col min="14" max="16384" width="9.140625" style="215"/>
  </cols>
  <sheetData>
    <row r="1" spans="1:9" x14ac:dyDescent="0.25">
      <c r="A1" s="310" t="str">
        <f>[10]ORÇAMENTO!L2</f>
        <v>GOVERNO DO ESTADO DO PIAUÍ</v>
      </c>
      <c r="B1" s="310"/>
      <c r="C1" s="310"/>
      <c r="D1" s="310"/>
      <c r="E1" s="310"/>
      <c r="F1" s="310"/>
      <c r="G1" s="310"/>
      <c r="H1" s="310"/>
    </row>
    <row r="2" spans="1:9" x14ac:dyDescent="0.25">
      <c r="A2" s="310" t="s">
        <v>790</v>
      </c>
      <c r="B2" s="310"/>
      <c r="C2" s="310"/>
      <c r="D2" s="310"/>
      <c r="E2" s="310"/>
      <c r="F2" s="310"/>
      <c r="G2" s="310"/>
      <c r="H2" s="310"/>
    </row>
    <row r="3" spans="1:9" ht="15" customHeight="1" x14ac:dyDescent="0.25">
      <c r="A3" s="311" t="s">
        <v>11</v>
      </c>
      <c r="B3" s="311"/>
      <c r="C3" s="311"/>
      <c r="D3" s="311"/>
      <c r="E3" s="311"/>
      <c r="F3" s="311"/>
      <c r="G3" s="311"/>
      <c r="H3" s="311"/>
    </row>
    <row r="5" spans="1:9" x14ac:dyDescent="0.25">
      <c r="A5" s="310"/>
      <c r="B5" s="310"/>
      <c r="C5" s="310"/>
      <c r="D5" s="310"/>
      <c r="E5" s="310"/>
      <c r="F5" s="310"/>
    </row>
    <row r="6" spans="1:9" x14ac:dyDescent="0.25">
      <c r="A6" s="312"/>
      <c r="B6" s="312"/>
      <c r="C6" s="312"/>
      <c r="D6" s="312"/>
      <c r="E6" s="312"/>
      <c r="F6" s="312"/>
    </row>
    <row r="7" spans="1:9" ht="12.75" customHeight="1" x14ac:dyDescent="0.25">
      <c r="A7" s="311"/>
      <c r="B7" s="311"/>
      <c r="C7" s="311"/>
      <c r="D7" s="311"/>
      <c r="E7" s="311"/>
      <c r="F7" s="311"/>
      <c r="G7" s="216"/>
      <c r="H7" s="217"/>
      <c r="I7" s="218"/>
    </row>
    <row r="8" spans="1:9" ht="12.75" customHeight="1" x14ac:dyDescent="0.25">
      <c r="A8" s="233"/>
      <c r="B8" s="233"/>
      <c r="C8" s="233"/>
      <c r="D8" s="233"/>
      <c r="E8" s="233"/>
      <c r="F8" s="233"/>
      <c r="G8" s="216"/>
      <c r="H8" s="217"/>
      <c r="I8" s="218"/>
    </row>
    <row r="9" spans="1:9" ht="12.75" customHeight="1" x14ac:dyDescent="0.25">
      <c r="A9" s="233"/>
      <c r="B9" s="233"/>
      <c r="C9" s="233"/>
      <c r="D9" s="233"/>
      <c r="E9" s="233"/>
      <c r="F9" s="233"/>
      <c r="G9" s="216"/>
      <c r="H9" s="217"/>
      <c r="I9" s="218"/>
    </row>
    <row r="10" spans="1:9" ht="12.75" customHeight="1" x14ac:dyDescent="0.25">
      <c r="A10" s="13" t="s">
        <v>61</v>
      </c>
      <c r="B10" s="233"/>
      <c r="C10" s="233"/>
      <c r="D10" s="233"/>
      <c r="E10" s="233"/>
      <c r="F10" s="233"/>
      <c r="G10" s="216"/>
      <c r="H10" s="217"/>
      <c r="I10" s="218"/>
    </row>
    <row r="11" spans="1:9" ht="12.75" customHeight="1" x14ac:dyDescent="0.25">
      <c r="A11" s="13" t="s">
        <v>354</v>
      </c>
      <c r="B11" s="233"/>
      <c r="C11" s="233"/>
      <c r="D11" s="233"/>
      <c r="E11" s="233"/>
      <c r="F11" s="233"/>
      <c r="G11" s="216"/>
      <c r="H11" s="217"/>
      <c r="I11" s="218"/>
    </row>
    <row r="12" spans="1:9" x14ac:dyDescent="0.25">
      <c r="A12" s="13" t="s">
        <v>355</v>
      </c>
      <c r="C12" s="219"/>
      <c r="D12" s="219"/>
      <c r="E12" s="219"/>
      <c r="F12" s="219"/>
      <c r="H12" s="217"/>
      <c r="I12" s="218"/>
    </row>
    <row r="13" spans="1:9" ht="14.25" customHeight="1" x14ac:dyDescent="0.25">
      <c r="A13" s="306" t="s">
        <v>791</v>
      </c>
      <c r="B13" s="306"/>
      <c r="C13" s="306"/>
      <c r="D13" s="306"/>
      <c r="E13" s="306"/>
      <c r="F13" s="306"/>
      <c r="G13" s="306"/>
      <c r="H13" s="306"/>
      <c r="I13" s="218"/>
    </row>
    <row r="14" spans="1:9" ht="20.100000000000001" customHeight="1" x14ac:dyDescent="0.25">
      <c r="A14" s="228" t="s">
        <v>481</v>
      </c>
      <c r="B14" s="228" t="s">
        <v>473</v>
      </c>
      <c r="C14" s="228" t="s">
        <v>474</v>
      </c>
      <c r="D14" s="228" t="s">
        <v>410</v>
      </c>
      <c r="E14" s="228" t="s">
        <v>475</v>
      </c>
      <c r="F14" s="228" t="s">
        <v>476</v>
      </c>
      <c r="G14" s="228" t="s">
        <v>477</v>
      </c>
      <c r="H14" s="228" t="s">
        <v>479</v>
      </c>
    </row>
    <row r="15" spans="1:9" ht="23.25" customHeight="1" x14ac:dyDescent="0.25">
      <c r="A15" s="229" t="s">
        <v>655</v>
      </c>
      <c r="B15" s="229">
        <v>1</v>
      </c>
      <c r="C15" s="229" t="s">
        <v>767</v>
      </c>
      <c r="D15" s="230" t="s">
        <v>482</v>
      </c>
      <c r="E15" s="229" t="s">
        <v>483</v>
      </c>
      <c r="F15" s="231">
        <v>1</v>
      </c>
      <c r="G15" s="232">
        <v>193.79</v>
      </c>
      <c r="H15" s="232">
        <v>193.79</v>
      </c>
    </row>
    <row r="16" spans="1:9" s="220" customFormat="1" ht="27.75" customHeight="1" x14ac:dyDescent="0.2">
      <c r="A16" s="224" t="s">
        <v>656</v>
      </c>
      <c r="B16" s="224" t="s">
        <v>657</v>
      </c>
      <c r="C16" s="224" t="s">
        <v>57</v>
      </c>
      <c r="D16" s="225" t="s">
        <v>658</v>
      </c>
      <c r="E16" s="224" t="s">
        <v>659</v>
      </c>
      <c r="F16" s="226">
        <v>1</v>
      </c>
      <c r="G16" s="227">
        <v>92.27</v>
      </c>
      <c r="H16" s="227">
        <v>92.27</v>
      </c>
    </row>
    <row r="17" spans="1:8" s="219" customFormat="1" ht="25.5" x14ac:dyDescent="0.25">
      <c r="A17" s="224" t="s">
        <v>656</v>
      </c>
      <c r="B17" s="224" t="s">
        <v>660</v>
      </c>
      <c r="C17" s="224" t="s">
        <v>57</v>
      </c>
      <c r="D17" s="225" t="s">
        <v>661</v>
      </c>
      <c r="E17" s="224" t="s">
        <v>659</v>
      </c>
      <c r="F17" s="226">
        <v>4</v>
      </c>
      <c r="G17" s="227">
        <v>25.38</v>
      </c>
      <c r="H17" s="227">
        <v>101.52</v>
      </c>
    </row>
    <row r="18" spans="1:8" s="220" customFormat="1" x14ac:dyDescent="0.2"/>
    <row r="19" spans="1:8" x14ac:dyDescent="0.25">
      <c r="C19" s="307"/>
      <c r="D19" s="308"/>
      <c r="E19" s="308"/>
      <c r="F19" s="221"/>
      <c r="G19" s="222"/>
      <c r="H19" s="223"/>
    </row>
    <row r="20" spans="1:8" x14ac:dyDescent="0.25">
      <c r="F20" s="222"/>
      <c r="G20" s="222"/>
    </row>
    <row r="21" spans="1:8" x14ac:dyDescent="0.25">
      <c r="F21" s="222"/>
      <c r="G21" s="222"/>
    </row>
    <row r="22" spans="1:8" x14ac:dyDescent="0.25">
      <c r="F22" s="222"/>
      <c r="G22" s="222"/>
    </row>
    <row r="23" spans="1:8" x14ac:dyDescent="0.25">
      <c r="F23" s="222"/>
      <c r="G23" s="222"/>
    </row>
    <row r="24" spans="1:8" x14ac:dyDescent="0.25">
      <c r="F24" s="222"/>
      <c r="G24" s="222"/>
    </row>
    <row r="25" spans="1:8" ht="15" customHeight="1" x14ac:dyDescent="0.25">
      <c r="A25" s="309" t="s">
        <v>792</v>
      </c>
      <c r="B25" s="309"/>
      <c r="C25" s="309"/>
      <c r="D25" s="309"/>
      <c r="E25" s="309"/>
      <c r="F25" s="309"/>
      <c r="G25" s="309"/>
      <c r="H25" s="309"/>
    </row>
    <row r="26" spans="1:8" x14ac:dyDescent="0.25">
      <c r="A26" s="309"/>
      <c r="B26" s="309"/>
      <c r="C26" s="309"/>
      <c r="D26" s="309"/>
      <c r="E26" s="309"/>
      <c r="F26" s="309"/>
      <c r="G26" s="309"/>
      <c r="H26" s="309"/>
    </row>
    <row r="27" spans="1:8" x14ac:dyDescent="0.25">
      <c r="A27" s="309"/>
      <c r="B27" s="309"/>
      <c r="C27" s="309"/>
      <c r="D27" s="309"/>
      <c r="E27" s="309"/>
      <c r="F27" s="309"/>
      <c r="G27" s="309"/>
      <c r="H27" s="309"/>
    </row>
    <row r="28" spans="1:8" x14ac:dyDescent="0.25">
      <c r="A28" s="309"/>
      <c r="B28" s="309"/>
      <c r="C28" s="309"/>
      <c r="D28" s="309"/>
      <c r="E28" s="309"/>
      <c r="F28" s="309"/>
      <c r="G28" s="309"/>
      <c r="H28" s="309"/>
    </row>
    <row r="29" spans="1:8" x14ac:dyDescent="0.25">
      <c r="A29" s="309"/>
      <c r="B29" s="309"/>
      <c r="C29" s="309"/>
      <c r="D29" s="309"/>
      <c r="E29" s="309"/>
      <c r="F29" s="309"/>
      <c r="G29" s="309"/>
      <c r="H29" s="309"/>
    </row>
    <row r="30" spans="1:8" x14ac:dyDescent="0.25">
      <c r="F30" s="222"/>
    </row>
  </sheetData>
  <mergeCells count="9">
    <mergeCell ref="A13:H13"/>
    <mergeCell ref="C19:E19"/>
    <mergeCell ref="A25:H29"/>
    <mergeCell ref="A1:H1"/>
    <mergeCell ref="A2:H2"/>
    <mergeCell ref="A3:H3"/>
    <mergeCell ref="A5:F5"/>
    <mergeCell ref="A6:F6"/>
    <mergeCell ref="A7:F7"/>
  </mergeCells>
  <printOptions horizontalCentered="1"/>
  <pageMargins left="0.59055118110236227" right="0.59055118110236227" top="0.59055118110236227" bottom="0.59055118110236227" header="0" footer="0.31496062992125984"/>
  <pageSetup paperSize="9" scale="71" fitToHeight="10" orientation="portrait" r:id="rId1"/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39937-6111-4D86-9C0D-BFA3C11EC744}">
  <sheetPr>
    <tabColor rgb="FF92D050"/>
    <pageSetUpPr fitToPage="1"/>
  </sheetPr>
  <dimension ref="A1:I202"/>
  <sheetViews>
    <sheetView showOutlineSymbols="0" showWhiteSpace="0" view="pageBreakPreview" zoomScale="60" zoomScaleNormal="80" workbookViewId="0">
      <selection activeCell="D21" sqref="D21"/>
    </sheetView>
  </sheetViews>
  <sheetFormatPr defaultRowHeight="14.25" x14ac:dyDescent="0.2"/>
  <cols>
    <col min="1" max="1" width="13.85546875" style="238" customWidth="1"/>
    <col min="2" max="2" width="13.7109375" style="238" bestFit="1" customWidth="1"/>
    <col min="3" max="3" width="11.42578125" style="238" bestFit="1" customWidth="1"/>
    <col min="4" max="4" width="68.5703125" style="238" bestFit="1" customWidth="1"/>
    <col min="5" max="7" width="13.7109375" style="238" bestFit="1" customWidth="1"/>
    <col min="8" max="8" width="16" style="238" bestFit="1" customWidth="1"/>
    <col min="9" max="16384" width="9.140625" style="238"/>
  </cols>
  <sheetData>
    <row r="1" spans="1:8" ht="18.75" customHeight="1" x14ac:dyDescent="0.25">
      <c r="A1" s="264" t="s">
        <v>0</v>
      </c>
      <c r="B1" s="264"/>
      <c r="C1" s="264"/>
      <c r="D1" s="264"/>
      <c r="E1" s="264"/>
      <c r="F1" s="264"/>
      <c r="G1" s="264"/>
      <c r="H1" s="264"/>
    </row>
    <row r="2" spans="1:8" ht="18.75" customHeight="1" x14ac:dyDescent="0.25">
      <c r="A2" s="264" t="s">
        <v>10</v>
      </c>
      <c r="B2" s="264"/>
      <c r="C2" s="264"/>
      <c r="D2" s="264"/>
      <c r="E2" s="264"/>
      <c r="F2" s="264"/>
      <c r="G2" s="264"/>
      <c r="H2" s="264"/>
    </row>
    <row r="3" spans="1:8" ht="18.75" customHeight="1" x14ac:dyDescent="0.25">
      <c r="A3" s="264" t="s">
        <v>11</v>
      </c>
      <c r="B3" s="264"/>
      <c r="C3" s="264"/>
      <c r="D3" s="264"/>
      <c r="E3" s="264"/>
      <c r="F3" s="264"/>
      <c r="G3" s="264"/>
      <c r="H3" s="264"/>
    </row>
    <row r="4" spans="1:8" ht="18.75" customHeight="1" x14ac:dyDescent="0.25">
      <c r="A4" s="236"/>
      <c r="B4" s="236"/>
      <c r="C4" s="236"/>
      <c r="D4" s="236"/>
      <c r="E4" s="236"/>
      <c r="F4" s="236"/>
      <c r="G4" s="236"/>
      <c r="H4" s="236"/>
    </row>
    <row r="5" spans="1:8" ht="18.75" customHeight="1" x14ac:dyDescent="0.25">
      <c r="A5" s="236"/>
      <c r="B5" s="236"/>
      <c r="C5" s="236"/>
      <c r="D5" s="236"/>
      <c r="E5" s="236"/>
      <c r="F5" s="236"/>
      <c r="G5" s="236"/>
      <c r="H5" s="236"/>
    </row>
    <row r="6" spans="1:8" ht="18.75" customHeight="1" x14ac:dyDescent="0.25">
      <c r="A6" s="236"/>
      <c r="B6" s="236"/>
      <c r="C6" s="236"/>
      <c r="D6" s="236"/>
      <c r="E6" s="236"/>
      <c r="F6" s="236"/>
      <c r="G6" s="236"/>
      <c r="H6" s="236"/>
    </row>
    <row r="7" spans="1:8" ht="18.75" customHeight="1" x14ac:dyDescent="0.25">
      <c r="A7" s="13" t="s">
        <v>61</v>
      </c>
      <c r="B7" s="13"/>
      <c r="C7" s="13"/>
      <c r="D7" s="13"/>
      <c r="E7" s="13"/>
      <c r="F7" s="13"/>
      <c r="G7" s="13"/>
      <c r="H7" s="13"/>
    </row>
    <row r="8" spans="1:8" ht="18.75" customHeight="1" x14ac:dyDescent="0.25">
      <c r="A8" s="13" t="s">
        <v>354</v>
      </c>
      <c r="B8" s="13"/>
      <c r="C8" s="13"/>
      <c r="D8" s="13"/>
      <c r="E8" s="13"/>
      <c r="F8" s="13"/>
      <c r="G8" s="13"/>
      <c r="H8" s="13"/>
    </row>
    <row r="9" spans="1:8" ht="18.75" customHeight="1" x14ac:dyDescent="0.25">
      <c r="A9" s="13" t="s">
        <v>355</v>
      </c>
      <c r="B9" s="13"/>
      <c r="C9" s="13"/>
      <c r="D9" s="13"/>
      <c r="E9" s="13"/>
      <c r="F9" s="13"/>
      <c r="G9" s="13"/>
      <c r="H9" s="13"/>
    </row>
    <row r="10" spans="1:8" ht="23.25" customHeight="1" x14ac:dyDescent="0.25">
      <c r="A10" s="13"/>
      <c r="B10" s="13"/>
      <c r="C10" s="13"/>
      <c r="D10" s="13"/>
      <c r="E10" s="13"/>
      <c r="F10" s="13"/>
      <c r="G10" s="13"/>
      <c r="H10" s="13"/>
    </row>
    <row r="11" spans="1:8" ht="23.25" customHeight="1" x14ac:dyDescent="0.25">
      <c r="A11" s="316" t="s">
        <v>799</v>
      </c>
      <c r="B11" s="317"/>
      <c r="C11" s="317"/>
      <c r="D11" s="317"/>
      <c r="E11" s="317"/>
      <c r="F11" s="317"/>
      <c r="G11" s="317"/>
      <c r="H11" s="318"/>
    </row>
    <row r="12" spans="1:8" ht="18" customHeight="1" x14ac:dyDescent="0.2">
      <c r="A12" s="234" t="s">
        <v>488</v>
      </c>
      <c r="B12" s="234" t="s">
        <v>473</v>
      </c>
      <c r="C12" s="234" t="s">
        <v>474</v>
      </c>
      <c r="D12" s="237" t="s">
        <v>410</v>
      </c>
      <c r="E12" s="234" t="s">
        <v>475</v>
      </c>
      <c r="F12" s="243" t="s">
        <v>476</v>
      </c>
      <c r="G12" s="243" t="s">
        <v>477</v>
      </c>
      <c r="H12" s="243" t="s">
        <v>479</v>
      </c>
    </row>
    <row r="13" spans="1:8" ht="27.75" customHeight="1" x14ac:dyDescent="0.2">
      <c r="A13" s="163" t="s">
        <v>655</v>
      </c>
      <c r="B13" s="163" t="s">
        <v>793</v>
      </c>
      <c r="C13" s="163" t="s">
        <v>489</v>
      </c>
      <c r="D13" s="164" t="s">
        <v>230</v>
      </c>
      <c r="E13" s="163" t="s">
        <v>14</v>
      </c>
      <c r="F13" s="244">
        <v>1</v>
      </c>
      <c r="G13" s="245">
        <v>607.57000000000005</v>
      </c>
      <c r="H13" s="245">
        <v>607.57000000000005</v>
      </c>
    </row>
    <row r="14" spans="1:8" ht="24" customHeight="1" x14ac:dyDescent="0.2">
      <c r="A14" s="246" t="s">
        <v>656</v>
      </c>
      <c r="B14" s="246" t="s">
        <v>892</v>
      </c>
      <c r="C14" s="246" t="s">
        <v>489</v>
      </c>
      <c r="D14" s="247" t="s">
        <v>669</v>
      </c>
      <c r="E14" s="246" t="s">
        <v>14</v>
      </c>
      <c r="F14" s="248">
        <v>0.3</v>
      </c>
      <c r="G14" s="249">
        <v>459.46</v>
      </c>
      <c r="H14" s="249">
        <v>137.83000000000001</v>
      </c>
    </row>
    <row r="15" spans="1:8" ht="24" customHeight="1" x14ac:dyDescent="0.2">
      <c r="A15" s="246" t="s">
        <v>656</v>
      </c>
      <c r="B15" s="246" t="s">
        <v>662</v>
      </c>
      <c r="C15" s="246" t="s">
        <v>57</v>
      </c>
      <c r="D15" s="247" t="s">
        <v>663</v>
      </c>
      <c r="E15" s="246" t="s">
        <v>659</v>
      </c>
      <c r="F15" s="248">
        <v>9.1999999999999993</v>
      </c>
      <c r="G15" s="249">
        <v>15.35</v>
      </c>
      <c r="H15" s="249">
        <v>141.22</v>
      </c>
    </row>
    <row r="16" spans="1:8" ht="24" customHeight="1" x14ac:dyDescent="0.2">
      <c r="A16" s="246" t="s">
        <v>656</v>
      </c>
      <c r="B16" s="246" t="s">
        <v>666</v>
      </c>
      <c r="C16" s="246" t="s">
        <v>57</v>
      </c>
      <c r="D16" s="247" t="s">
        <v>667</v>
      </c>
      <c r="E16" s="246" t="s">
        <v>659</v>
      </c>
      <c r="F16" s="248">
        <v>8.5</v>
      </c>
      <c r="G16" s="249">
        <v>19.850000000000001</v>
      </c>
      <c r="H16" s="249">
        <v>168.72</v>
      </c>
    </row>
    <row r="17" spans="1:8" ht="24" customHeight="1" x14ac:dyDescent="0.2">
      <c r="A17" s="250" t="s">
        <v>668</v>
      </c>
      <c r="B17" s="250" t="s">
        <v>670</v>
      </c>
      <c r="C17" s="250" t="s">
        <v>489</v>
      </c>
      <c r="D17" s="251" t="s">
        <v>671</v>
      </c>
      <c r="E17" s="250" t="s">
        <v>506</v>
      </c>
      <c r="F17" s="252">
        <v>235</v>
      </c>
      <c r="G17" s="253">
        <v>0.68</v>
      </c>
      <c r="H17" s="253">
        <v>159.80000000000001</v>
      </c>
    </row>
    <row r="18" spans="1:8" x14ac:dyDescent="0.2">
      <c r="A18" s="254"/>
      <c r="B18" s="254"/>
      <c r="C18" s="254"/>
      <c r="D18" s="255"/>
      <c r="E18" s="255"/>
      <c r="F18" s="256"/>
      <c r="G18" s="255"/>
      <c r="H18" s="256"/>
    </row>
    <row r="19" spans="1:8" x14ac:dyDescent="0.2">
      <c r="A19" s="254"/>
      <c r="B19" s="254"/>
      <c r="C19" s="254"/>
      <c r="D19" s="255"/>
      <c r="E19" s="255"/>
      <c r="F19" s="313"/>
      <c r="G19" s="313"/>
      <c r="H19" s="256"/>
    </row>
    <row r="20" spans="1:8" ht="0.95" customHeight="1" x14ac:dyDescent="0.2">
      <c r="A20" s="163"/>
      <c r="B20" s="163"/>
      <c r="C20" s="163"/>
      <c r="D20" s="164"/>
      <c r="E20" s="164"/>
      <c r="F20" s="164"/>
      <c r="G20" s="164"/>
      <c r="H20" s="164"/>
    </row>
    <row r="21" spans="1:8" ht="18" customHeight="1" x14ac:dyDescent="0.2">
      <c r="A21" s="234" t="s">
        <v>490</v>
      </c>
      <c r="B21" s="234" t="s">
        <v>473</v>
      </c>
      <c r="C21" s="234" t="s">
        <v>474</v>
      </c>
      <c r="D21" s="237" t="s">
        <v>410</v>
      </c>
      <c r="E21" s="234" t="s">
        <v>475</v>
      </c>
      <c r="F21" s="243" t="s">
        <v>476</v>
      </c>
      <c r="G21" s="243" t="s">
        <v>477</v>
      </c>
      <c r="H21" s="243" t="s">
        <v>479</v>
      </c>
    </row>
    <row r="22" spans="1:8" ht="24" customHeight="1" x14ac:dyDescent="0.2">
      <c r="A22" s="163" t="s">
        <v>655</v>
      </c>
      <c r="B22" s="163">
        <v>2</v>
      </c>
      <c r="C22" s="163" t="s">
        <v>767</v>
      </c>
      <c r="D22" s="164" t="s">
        <v>231</v>
      </c>
      <c r="E22" s="163" t="s">
        <v>491</v>
      </c>
      <c r="F22" s="244">
        <v>1</v>
      </c>
      <c r="G22" s="245">
        <v>67.34</v>
      </c>
      <c r="H22" s="245">
        <v>67.34</v>
      </c>
    </row>
    <row r="23" spans="1:8" ht="24" customHeight="1" x14ac:dyDescent="0.2">
      <c r="A23" s="246" t="s">
        <v>656</v>
      </c>
      <c r="B23" s="246" t="s">
        <v>662</v>
      </c>
      <c r="C23" s="246" t="s">
        <v>57</v>
      </c>
      <c r="D23" s="247" t="s">
        <v>663</v>
      </c>
      <c r="E23" s="246" t="s">
        <v>659</v>
      </c>
      <c r="F23" s="248">
        <v>1.7</v>
      </c>
      <c r="G23" s="249">
        <v>15.35</v>
      </c>
      <c r="H23" s="249">
        <v>26.09</v>
      </c>
    </row>
    <row r="24" spans="1:8" ht="24" customHeight="1" x14ac:dyDescent="0.2">
      <c r="A24" s="250" t="s">
        <v>668</v>
      </c>
      <c r="B24" s="250" t="s">
        <v>672</v>
      </c>
      <c r="C24" s="250" t="s">
        <v>57</v>
      </c>
      <c r="D24" s="251" t="s">
        <v>673</v>
      </c>
      <c r="E24" s="250" t="s">
        <v>14</v>
      </c>
      <c r="F24" s="252">
        <v>1.1000000000000001</v>
      </c>
      <c r="G24" s="253">
        <v>37.5</v>
      </c>
      <c r="H24" s="253">
        <v>41.25</v>
      </c>
    </row>
    <row r="25" spans="1:8" x14ac:dyDescent="0.2">
      <c r="A25" s="254"/>
      <c r="B25" s="254"/>
      <c r="C25" s="254"/>
      <c r="D25" s="255"/>
      <c r="E25" s="255"/>
      <c r="F25" s="313"/>
      <c r="G25" s="313"/>
      <c r="H25" s="256"/>
    </row>
    <row r="26" spans="1:8" ht="0.95" customHeight="1" x14ac:dyDescent="0.2">
      <c r="A26" s="163"/>
      <c r="B26" s="163"/>
      <c r="C26" s="163"/>
      <c r="D26" s="164"/>
      <c r="E26" s="164"/>
      <c r="F26" s="164"/>
      <c r="G26" s="164"/>
      <c r="H26" s="164"/>
    </row>
    <row r="27" spans="1:8" ht="18" customHeight="1" x14ac:dyDescent="0.2">
      <c r="A27" s="234" t="s">
        <v>500</v>
      </c>
      <c r="B27" s="234" t="s">
        <v>473</v>
      </c>
      <c r="C27" s="234" t="s">
        <v>474</v>
      </c>
      <c r="D27" s="237" t="s">
        <v>410</v>
      </c>
      <c r="E27" s="234" t="s">
        <v>475</v>
      </c>
      <c r="F27" s="243" t="s">
        <v>476</v>
      </c>
      <c r="G27" s="243" t="s">
        <v>477</v>
      </c>
      <c r="H27" s="243" t="s">
        <v>479</v>
      </c>
    </row>
    <row r="28" spans="1:8" ht="48" customHeight="1" x14ac:dyDescent="0.2">
      <c r="A28" s="163" t="s">
        <v>655</v>
      </c>
      <c r="B28" s="163">
        <v>3</v>
      </c>
      <c r="C28" s="163" t="s">
        <v>767</v>
      </c>
      <c r="D28" s="164" t="s">
        <v>236</v>
      </c>
      <c r="E28" s="163" t="s">
        <v>13</v>
      </c>
      <c r="F28" s="244">
        <v>1</v>
      </c>
      <c r="G28" s="245">
        <v>77.61</v>
      </c>
      <c r="H28" s="245">
        <v>77.61</v>
      </c>
    </row>
    <row r="29" spans="1:8" ht="24" customHeight="1" x14ac:dyDescent="0.2">
      <c r="A29" s="246" t="s">
        <v>656</v>
      </c>
      <c r="B29" s="246" t="s">
        <v>674</v>
      </c>
      <c r="C29" s="246" t="s">
        <v>57</v>
      </c>
      <c r="D29" s="247" t="s">
        <v>675</v>
      </c>
      <c r="E29" s="246" t="s">
        <v>659</v>
      </c>
      <c r="F29" s="248">
        <v>0.95</v>
      </c>
      <c r="G29" s="249">
        <v>23.26</v>
      </c>
      <c r="H29" s="249">
        <v>22.09</v>
      </c>
    </row>
    <row r="30" spans="1:8" ht="24" customHeight="1" x14ac:dyDescent="0.2">
      <c r="A30" s="246" t="s">
        <v>656</v>
      </c>
      <c r="B30" s="246" t="s">
        <v>662</v>
      </c>
      <c r="C30" s="246" t="s">
        <v>57</v>
      </c>
      <c r="D30" s="247" t="s">
        <v>663</v>
      </c>
      <c r="E30" s="246" t="s">
        <v>659</v>
      </c>
      <c r="F30" s="248">
        <v>0.95</v>
      </c>
      <c r="G30" s="249">
        <v>15.35</v>
      </c>
      <c r="H30" s="249">
        <v>14.58</v>
      </c>
    </row>
    <row r="31" spans="1:8" ht="24" customHeight="1" x14ac:dyDescent="0.2">
      <c r="A31" s="250" t="s">
        <v>668</v>
      </c>
      <c r="B31" s="250" t="s">
        <v>676</v>
      </c>
      <c r="C31" s="250" t="s">
        <v>57</v>
      </c>
      <c r="D31" s="251" t="s">
        <v>677</v>
      </c>
      <c r="E31" s="250" t="s">
        <v>678</v>
      </c>
      <c r="F31" s="252">
        <v>4</v>
      </c>
      <c r="G31" s="253">
        <v>0.56999999999999995</v>
      </c>
      <c r="H31" s="253">
        <v>2.2799999999999998</v>
      </c>
    </row>
    <row r="32" spans="1:8" ht="24" customHeight="1" x14ac:dyDescent="0.2">
      <c r="A32" s="250" t="s">
        <v>668</v>
      </c>
      <c r="B32" s="250" t="s">
        <v>679</v>
      </c>
      <c r="C32" s="250" t="s">
        <v>57</v>
      </c>
      <c r="D32" s="251" t="s">
        <v>680</v>
      </c>
      <c r="E32" s="250" t="s">
        <v>678</v>
      </c>
      <c r="F32" s="252">
        <v>0.66100000000000003</v>
      </c>
      <c r="G32" s="253">
        <v>3.03</v>
      </c>
      <c r="H32" s="253">
        <v>2</v>
      </c>
    </row>
    <row r="33" spans="1:8" ht="24" customHeight="1" x14ac:dyDescent="0.2">
      <c r="A33" s="250" t="s">
        <v>668</v>
      </c>
      <c r="B33" s="250" t="s">
        <v>681</v>
      </c>
      <c r="C33" s="250" t="s">
        <v>489</v>
      </c>
      <c r="D33" s="251" t="s">
        <v>682</v>
      </c>
      <c r="E33" s="250" t="s">
        <v>13</v>
      </c>
      <c r="F33" s="252">
        <v>1.1000000000000001</v>
      </c>
      <c r="G33" s="253">
        <v>33.33</v>
      </c>
      <c r="H33" s="253">
        <v>36.659999999999997</v>
      </c>
    </row>
    <row r="34" spans="1:8" x14ac:dyDescent="0.2">
      <c r="A34" s="254"/>
      <c r="B34" s="254"/>
      <c r="C34" s="254"/>
      <c r="D34" s="255"/>
      <c r="E34" s="255"/>
      <c r="F34" s="313"/>
      <c r="G34" s="313"/>
      <c r="H34" s="256"/>
    </row>
    <row r="35" spans="1:8" ht="0.95" customHeight="1" x14ac:dyDescent="0.2">
      <c r="A35" s="163"/>
      <c r="B35" s="163"/>
      <c r="C35" s="163"/>
      <c r="D35" s="164"/>
      <c r="E35" s="164"/>
      <c r="F35" s="164"/>
      <c r="G35" s="164"/>
      <c r="H35" s="164"/>
    </row>
    <row r="36" spans="1:8" ht="18" customHeight="1" x14ac:dyDescent="0.2">
      <c r="A36" s="234" t="s">
        <v>510</v>
      </c>
      <c r="B36" s="234" t="s">
        <v>473</v>
      </c>
      <c r="C36" s="234" t="s">
        <v>474</v>
      </c>
      <c r="D36" s="237" t="s">
        <v>410</v>
      </c>
      <c r="E36" s="234" t="s">
        <v>475</v>
      </c>
      <c r="F36" s="243" t="s">
        <v>476</v>
      </c>
      <c r="G36" s="243" t="s">
        <v>477</v>
      </c>
      <c r="H36" s="243" t="s">
        <v>479</v>
      </c>
    </row>
    <row r="37" spans="1:8" ht="24" customHeight="1" x14ac:dyDescent="0.2">
      <c r="A37" s="163" t="s">
        <v>655</v>
      </c>
      <c r="B37" s="163" t="s">
        <v>768</v>
      </c>
      <c r="C37" s="163" t="s">
        <v>489</v>
      </c>
      <c r="D37" s="164" t="s">
        <v>269</v>
      </c>
      <c r="E37" s="163" t="s">
        <v>13</v>
      </c>
      <c r="F37" s="244">
        <v>1</v>
      </c>
      <c r="G37" s="245">
        <v>237.84</v>
      </c>
      <c r="H37" s="245">
        <v>237.84</v>
      </c>
    </row>
    <row r="38" spans="1:8" ht="24" customHeight="1" x14ac:dyDescent="0.2">
      <c r="A38" s="246" t="s">
        <v>656</v>
      </c>
      <c r="B38" s="246" t="s">
        <v>662</v>
      </c>
      <c r="C38" s="246" t="s">
        <v>57</v>
      </c>
      <c r="D38" s="247" t="s">
        <v>663</v>
      </c>
      <c r="E38" s="246" t="s">
        <v>659</v>
      </c>
      <c r="F38" s="248">
        <v>3</v>
      </c>
      <c r="G38" s="249">
        <v>15.35</v>
      </c>
      <c r="H38" s="249">
        <v>46.05</v>
      </c>
    </row>
    <row r="39" spans="1:8" ht="24" customHeight="1" x14ac:dyDescent="0.2">
      <c r="A39" s="246" t="s">
        <v>656</v>
      </c>
      <c r="B39" s="246" t="s">
        <v>666</v>
      </c>
      <c r="C39" s="246" t="s">
        <v>57</v>
      </c>
      <c r="D39" s="247" t="s">
        <v>667</v>
      </c>
      <c r="E39" s="246" t="s">
        <v>659</v>
      </c>
      <c r="F39" s="248">
        <v>3</v>
      </c>
      <c r="G39" s="249">
        <v>19.850000000000001</v>
      </c>
      <c r="H39" s="249">
        <v>59.55</v>
      </c>
    </row>
    <row r="40" spans="1:8" ht="24" customHeight="1" x14ac:dyDescent="0.2">
      <c r="A40" s="250" t="s">
        <v>668</v>
      </c>
      <c r="B40" s="250" t="s">
        <v>714</v>
      </c>
      <c r="C40" s="250" t="s">
        <v>57</v>
      </c>
      <c r="D40" s="251" t="s">
        <v>715</v>
      </c>
      <c r="E40" s="250" t="s">
        <v>14</v>
      </c>
      <c r="F40" s="252">
        <v>7.1999999999999998E-3</v>
      </c>
      <c r="G40" s="253">
        <v>38.5</v>
      </c>
      <c r="H40" s="253">
        <v>0.27</v>
      </c>
    </row>
    <row r="41" spans="1:8" ht="36" customHeight="1" x14ac:dyDescent="0.2">
      <c r="A41" s="250" t="s">
        <v>668</v>
      </c>
      <c r="B41" s="250" t="s">
        <v>704</v>
      </c>
      <c r="C41" s="250" t="s">
        <v>57</v>
      </c>
      <c r="D41" s="251" t="s">
        <v>705</v>
      </c>
      <c r="E41" s="250" t="s">
        <v>687</v>
      </c>
      <c r="F41" s="252">
        <v>0.49</v>
      </c>
      <c r="G41" s="253">
        <v>6.72</v>
      </c>
      <c r="H41" s="253">
        <v>3.29</v>
      </c>
    </row>
    <row r="42" spans="1:8" ht="24" customHeight="1" x14ac:dyDescent="0.2">
      <c r="A42" s="250" t="s">
        <v>668</v>
      </c>
      <c r="B42" s="250" t="s">
        <v>702</v>
      </c>
      <c r="C42" s="250" t="s">
        <v>57</v>
      </c>
      <c r="D42" s="251" t="s">
        <v>703</v>
      </c>
      <c r="E42" s="250" t="s">
        <v>678</v>
      </c>
      <c r="F42" s="252">
        <v>2.0299999999999998</v>
      </c>
      <c r="G42" s="253">
        <v>0.71</v>
      </c>
      <c r="H42" s="253">
        <v>1.44</v>
      </c>
    </row>
    <row r="43" spans="1:8" ht="24" customHeight="1" x14ac:dyDescent="0.2">
      <c r="A43" s="250" t="s">
        <v>668</v>
      </c>
      <c r="B43" s="250" t="s">
        <v>685</v>
      </c>
      <c r="C43" s="250" t="s">
        <v>489</v>
      </c>
      <c r="D43" s="251" t="s">
        <v>686</v>
      </c>
      <c r="E43" s="250" t="s">
        <v>13</v>
      </c>
      <c r="F43" s="252">
        <v>1</v>
      </c>
      <c r="G43" s="253">
        <v>127.24</v>
      </c>
      <c r="H43" s="253">
        <v>127.24</v>
      </c>
    </row>
    <row r="44" spans="1:8" x14ac:dyDescent="0.2">
      <c r="A44" s="254"/>
      <c r="B44" s="254"/>
      <c r="C44" s="254"/>
      <c r="D44" s="255"/>
      <c r="E44" s="255"/>
      <c r="F44" s="313"/>
      <c r="G44" s="313"/>
      <c r="H44" s="256"/>
    </row>
    <row r="45" spans="1:8" ht="0.95" customHeight="1" x14ac:dyDescent="0.2">
      <c r="A45" s="163"/>
      <c r="B45" s="163"/>
      <c r="C45" s="163"/>
      <c r="D45" s="164"/>
      <c r="E45" s="164"/>
      <c r="F45" s="164"/>
      <c r="G45" s="164"/>
      <c r="H45" s="164"/>
    </row>
    <row r="46" spans="1:8" ht="18" customHeight="1" x14ac:dyDescent="0.2">
      <c r="A46" s="234" t="s">
        <v>536</v>
      </c>
      <c r="B46" s="234" t="s">
        <v>473</v>
      </c>
      <c r="C46" s="234" t="s">
        <v>474</v>
      </c>
      <c r="D46" s="237" t="s">
        <v>410</v>
      </c>
      <c r="E46" s="234" t="s">
        <v>475</v>
      </c>
      <c r="F46" s="243" t="s">
        <v>476</v>
      </c>
      <c r="G46" s="243" t="s">
        <v>477</v>
      </c>
      <c r="H46" s="243" t="s">
        <v>479</v>
      </c>
    </row>
    <row r="47" spans="1:8" ht="24" customHeight="1" x14ac:dyDescent="0.2">
      <c r="A47" s="163" t="s">
        <v>655</v>
      </c>
      <c r="B47" s="163" t="s">
        <v>778</v>
      </c>
      <c r="C47" s="163" t="s">
        <v>489</v>
      </c>
      <c r="D47" s="164" t="s">
        <v>253</v>
      </c>
      <c r="E47" s="163" t="s">
        <v>506</v>
      </c>
      <c r="F47" s="244">
        <v>1</v>
      </c>
      <c r="G47" s="245">
        <v>14.41</v>
      </c>
      <c r="H47" s="245">
        <v>14.41</v>
      </c>
    </row>
    <row r="48" spans="1:8" ht="24" customHeight="1" x14ac:dyDescent="0.2">
      <c r="A48" s="246" t="s">
        <v>656</v>
      </c>
      <c r="B48" s="246" t="s">
        <v>690</v>
      </c>
      <c r="C48" s="246" t="s">
        <v>57</v>
      </c>
      <c r="D48" s="247" t="s">
        <v>691</v>
      </c>
      <c r="E48" s="246" t="s">
        <v>659</v>
      </c>
      <c r="F48" s="248">
        <v>0.22</v>
      </c>
      <c r="G48" s="249">
        <v>14.96</v>
      </c>
      <c r="H48" s="249">
        <v>3.29</v>
      </c>
    </row>
    <row r="49" spans="1:8" ht="24" customHeight="1" x14ac:dyDescent="0.2">
      <c r="A49" s="246" t="s">
        <v>656</v>
      </c>
      <c r="B49" s="246" t="s">
        <v>688</v>
      </c>
      <c r="C49" s="246" t="s">
        <v>57</v>
      </c>
      <c r="D49" s="247" t="s">
        <v>689</v>
      </c>
      <c r="E49" s="246" t="s">
        <v>659</v>
      </c>
      <c r="F49" s="248">
        <v>0.22</v>
      </c>
      <c r="G49" s="249">
        <v>19.37</v>
      </c>
      <c r="H49" s="249">
        <v>4.26</v>
      </c>
    </row>
    <row r="50" spans="1:8" ht="24" customHeight="1" x14ac:dyDescent="0.2">
      <c r="A50" s="250" t="s">
        <v>668</v>
      </c>
      <c r="B50" s="250" t="s">
        <v>752</v>
      </c>
      <c r="C50" s="250" t="s">
        <v>57</v>
      </c>
      <c r="D50" s="251" t="s">
        <v>753</v>
      </c>
      <c r="E50" s="250" t="s">
        <v>506</v>
      </c>
      <c r="F50" s="252">
        <v>0.89</v>
      </c>
      <c r="G50" s="253">
        <v>3.5</v>
      </c>
      <c r="H50" s="253">
        <v>3.11</v>
      </c>
    </row>
    <row r="51" spans="1:8" ht="24" customHeight="1" x14ac:dyDescent="0.2">
      <c r="A51" s="250" t="s">
        <v>668</v>
      </c>
      <c r="B51" s="250" t="s">
        <v>692</v>
      </c>
      <c r="C51" s="250" t="s">
        <v>489</v>
      </c>
      <c r="D51" s="251" t="s">
        <v>693</v>
      </c>
      <c r="E51" s="250" t="s">
        <v>506</v>
      </c>
      <c r="F51" s="252">
        <v>1</v>
      </c>
      <c r="G51" s="253">
        <v>3.75</v>
      </c>
      <c r="H51" s="253">
        <v>3.75</v>
      </c>
    </row>
    <row r="52" spans="1:8" x14ac:dyDescent="0.2">
      <c r="A52" s="254"/>
      <c r="B52" s="254"/>
      <c r="C52" s="254"/>
      <c r="D52" s="255"/>
      <c r="E52" s="255"/>
      <c r="F52" s="313"/>
      <c r="G52" s="313"/>
      <c r="H52" s="256"/>
    </row>
    <row r="53" spans="1:8" ht="0.95" customHeight="1" x14ac:dyDescent="0.2">
      <c r="A53" s="163"/>
      <c r="B53" s="163"/>
      <c r="C53" s="163"/>
      <c r="D53" s="164"/>
      <c r="E53" s="164"/>
      <c r="F53" s="164"/>
      <c r="G53" s="164"/>
      <c r="H53" s="164"/>
    </row>
    <row r="54" spans="1:8" ht="18" customHeight="1" x14ac:dyDescent="0.2">
      <c r="A54" s="234" t="s">
        <v>553</v>
      </c>
      <c r="B54" s="234" t="s">
        <v>473</v>
      </c>
      <c r="C54" s="234" t="s">
        <v>474</v>
      </c>
      <c r="D54" s="237" t="s">
        <v>410</v>
      </c>
      <c r="E54" s="234" t="s">
        <v>475</v>
      </c>
      <c r="F54" s="243" t="s">
        <v>476</v>
      </c>
      <c r="G54" s="243" t="s">
        <v>477</v>
      </c>
      <c r="H54" s="243" t="s">
        <v>479</v>
      </c>
    </row>
    <row r="55" spans="1:8" ht="24" customHeight="1" x14ac:dyDescent="0.2">
      <c r="A55" s="163" t="s">
        <v>655</v>
      </c>
      <c r="B55" s="163" t="s">
        <v>779</v>
      </c>
      <c r="C55" s="163" t="s">
        <v>489</v>
      </c>
      <c r="D55" s="164" t="s">
        <v>220</v>
      </c>
      <c r="E55" s="163" t="s">
        <v>506</v>
      </c>
      <c r="F55" s="244">
        <v>1</v>
      </c>
      <c r="G55" s="245">
        <v>37.22</v>
      </c>
      <c r="H55" s="245">
        <v>37.22</v>
      </c>
    </row>
    <row r="56" spans="1:8" ht="24" customHeight="1" x14ac:dyDescent="0.2">
      <c r="A56" s="246" t="s">
        <v>656</v>
      </c>
      <c r="B56" s="246" t="s">
        <v>690</v>
      </c>
      <c r="C56" s="246" t="s">
        <v>57</v>
      </c>
      <c r="D56" s="247" t="s">
        <v>691</v>
      </c>
      <c r="E56" s="246" t="s">
        <v>659</v>
      </c>
      <c r="F56" s="248">
        <v>0.46</v>
      </c>
      <c r="G56" s="249">
        <v>14.96</v>
      </c>
      <c r="H56" s="249">
        <v>6.88</v>
      </c>
    </row>
    <row r="57" spans="1:8" ht="24" customHeight="1" x14ac:dyDescent="0.2">
      <c r="A57" s="246" t="s">
        <v>656</v>
      </c>
      <c r="B57" s="246" t="s">
        <v>688</v>
      </c>
      <c r="C57" s="246" t="s">
        <v>57</v>
      </c>
      <c r="D57" s="247" t="s">
        <v>689</v>
      </c>
      <c r="E57" s="246" t="s">
        <v>659</v>
      </c>
      <c r="F57" s="248">
        <v>0.46</v>
      </c>
      <c r="G57" s="249">
        <v>19.37</v>
      </c>
      <c r="H57" s="249">
        <v>8.91</v>
      </c>
    </row>
    <row r="58" spans="1:8" ht="24" customHeight="1" x14ac:dyDescent="0.2">
      <c r="A58" s="250" t="s">
        <v>668</v>
      </c>
      <c r="B58" s="250" t="s">
        <v>694</v>
      </c>
      <c r="C58" s="250" t="s">
        <v>489</v>
      </c>
      <c r="D58" s="251" t="s">
        <v>695</v>
      </c>
      <c r="E58" s="250" t="s">
        <v>506</v>
      </c>
      <c r="F58" s="252">
        <v>2</v>
      </c>
      <c r="G58" s="253">
        <v>2.99</v>
      </c>
      <c r="H58" s="253">
        <v>5.98</v>
      </c>
    </row>
    <row r="59" spans="1:8" ht="24" customHeight="1" x14ac:dyDescent="0.2">
      <c r="A59" s="250" t="s">
        <v>668</v>
      </c>
      <c r="B59" s="250" t="s">
        <v>696</v>
      </c>
      <c r="C59" s="250" t="s">
        <v>489</v>
      </c>
      <c r="D59" s="251" t="s">
        <v>697</v>
      </c>
      <c r="E59" s="250" t="s">
        <v>506</v>
      </c>
      <c r="F59" s="252">
        <v>1</v>
      </c>
      <c r="G59" s="253">
        <v>1.84</v>
      </c>
      <c r="H59" s="253">
        <v>1.84</v>
      </c>
    </row>
    <row r="60" spans="1:8" ht="24" customHeight="1" x14ac:dyDescent="0.2">
      <c r="A60" s="250" t="s">
        <v>668</v>
      </c>
      <c r="B60" s="250" t="s">
        <v>698</v>
      </c>
      <c r="C60" s="250" t="s">
        <v>489</v>
      </c>
      <c r="D60" s="251" t="s">
        <v>699</v>
      </c>
      <c r="E60" s="250" t="s">
        <v>678</v>
      </c>
      <c r="F60" s="252">
        <v>5.6000000000000001E-2</v>
      </c>
      <c r="G60" s="253">
        <v>41.33</v>
      </c>
      <c r="H60" s="253">
        <v>2.31</v>
      </c>
    </row>
    <row r="61" spans="1:8" ht="24" customHeight="1" x14ac:dyDescent="0.2">
      <c r="A61" s="250" t="s">
        <v>668</v>
      </c>
      <c r="B61" s="250" t="s">
        <v>700</v>
      </c>
      <c r="C61" s="250" t="s">
        <v>489</v>
      </c>
      <c r="D61" s="251" t="s">
        <v>701</v>
      </c>
      <c r="E61" s="250" t="s">
        <v>506</v>
      </c>
      <c r="F61" s="252">
        <v>1</v>
      </c>
      <c r="G61" s="253">
        <v>11.3</v>
      </c>
      <c r="H61" s="253">
        <v>11.3</v>
      </c>
    </row>
    <row r="62" spans="1:8" x14ac:dyDescent="0.2">
      <c r="A62" s="254"/>
      <c r="B62" s="254"/>
      <c r="C62" s="254"/>
      <c r="D62" s="255"/>
      <c r="E62" s="255"/>
      <c r="F62" s="313"/>
      <c r="G62" s="313"/>
      <c r="H62" s="256"/>
    </row>
    <row r="63" spans="1:8" ht="0.95" customHeight="1" x14ac:dyDescent="0.2">
      <c r="A63" s="163"/>
      <c r="B63" s="163"/>
      <c r="C63" s="163"/>
      <c r="D63" s="164"/>
      <c r="E63" s="164"/>
      <c r="F63" s="164"/>
      <c r="G63" s="164"/>
      <c r="H63" s="164"/>
    </row>
    <row r="64" spans="1:8" ht="18" customHeight="1" x14ac:dyDescent="0.2">
      <c r="A64" s="234" t="s">
        <v>561</v>
      </c>
      <c r="B64" s="234" t="s">
        <v>473</v>
      </c>
      <c r="C64" s="234" t="s">
        <v>474</v>
      </c>
      <c r="D64" s="237" t="s">
        <v>410</v>
      </c>
      <c r="E64" s="234" t="s">
        <v>475</v>
      </c>
      <c r="F64" s="243" t="s">
        <v>476</v>
      </c>
      <c r="G64" s="243" t="s">
        <v>477</v>
      </c>
      <c r="H64" s="243" t="s">
        <v>479</v>
      </c>
    </row>
    <row r="65" spans="1:8" ht="24" customHeight="1" x14ac:dyDescent="0.2">
      <c r="A65" s="163" t="s">
        <v>655</v>
      </c>
      <c r="B65" s="163" t="s">
        <v>889</v>
      </c>
      <c r="C65" s="163" t="s">
        <v>489</v>
      </c>
      <c r="D65" s="164" t="s">
        <v>242</v>
      </c>
      <c r="E65" s="163" t="s">
        <v>523</v>
      </c>
      <c r="F65" s="244">
        <v>1</v>
      </c>
      <c r="G65" s="245">
        <v>112.67</v>
      </c>
      <c r="H65" s="245">
        <v>112.67</v>
      </c>
    </row>
    <row r="66" spans="1:8" ht="24" customHeight="1" x14ac:dyDescent="0.2">
      <c r="A66" s="250" t="s">
        <v>668</v>
      </c>
      <c r="B66" s="250" t="s">
        <v>706</v>
      </c>
      <c r="C66" s="250" t="s">
        <v>489</v>
      </c>
      <c r="D66" s="251" t="s">
        <v>707</v>
      </c>
      <c r="E66" s="250" t="s">
        <v>523</v>
      </c>
      <c r="F66" s="252">
        <v>1</v>
      </c>
      <c r="G66" s="253">
        <v>112.67</v>
      </c>
      <c r="H66" s="253">
        <v>112.67</v>
      </c>
    </row>
    <row r="67" spans="1:8" x14ac:dyDescent="0.2">
      <c r="A67" s="254"/>
      <c r="B67" s="254"/>
      <c r="C67" s="254"/>
      <c r="D67" s="255"/>
      <c r="E67" s="255"/>
      <c r="F67" s="313"/>
      <c r="G67" s="313"/>
      <c r="H67" s="256"/>
    </row>
    <row r="68" spans="1:8" ht="0.95" customHeight="1" x14ac:dyDescent="0.2">
      <c r="A68" s="163"/>
      <c r="B68" s="163"/>
      <c r="C68" s="163"/>
      <c r="D68" s="164"/>
      <c r="E68" s="164"/>
      <c r="F68" s="164"/>
      <c r="G68" s="164"/>
      <c r="H68" s="164"/>
    </row>
    <row r="69" spans="1:8" ht="18" customHeight="1" x14ac:dyDescent="0.2">
      <c r="A69" s="234" t="s">
        <v>562</v>
      </c>
      <c r="B69" s="234" t="s">
        <v>473</v>
      </c>
      <c r="C69" s="234" t="s">
        <v>474</v>
      </c>
      <c r="D69" s="237" t="s">
        <v>410</v>
      </c>
      <c r="E69" s="234" t="s">
        <v>475</v>
      </c>
      <c r="F69" s="243" t="s">
        <v>476</v>
      </c>
      <c r="G69" s="243" t="s">
        <v>477</v>
      </c>
      <c r="H69" s="243" t="s">
        <v>479</v>
      </c>
    </row>
    <row r="70" spans="1:8" ht="24" customHeight="1" x14ac:dyDescent="0.2">
      <c r="A70" s="163" t="s">
        <v>655</v>
      </c>
      <c r="B70" s="163" t="s">
        <v>794</v>
      </c>
      <c r="C70" s="163" t="s">
        <v>489</v>
      </c>
      <c r="D70" s="164" t="s">
        <v>563</v>
      </c>
      <c r="E70" s="163" t="s">
        <v>523</v>
      </c>
      <c r="F70" s="244">
        <v>1</v>
      </c>
      <c r="G70" s="245">
        <v>223.25</v>
      </c>
      <c r="H70" s="245">
        <v>223.25</v>
      </c>
    </row>
    <row r="71" spans="1:8" ht="24" customHeight="1" x14ac:dyDescent="0.2">
      <c r="A71" s="246" t="s">
        <v>656</v>
      </c>
      <c r="B71" s="246" t="s">
        <v>662</v>
      </c>
      <c r="C71" s="246" t="s">
        <v>57</v>
      </c>
      <c r="D71" s="247" t="s">
        <v>663</v>
      </c>
      <c r="E71" s="246" t="s">
        <v>659</v>
      </c>
      <c r="F71" s="248">
        <v>0.35</v>
      </c>
      <c r="G71" s="249">
        <v>15.35</v>
      </c>
      <c r="H71" s="249">
        <v>5.37</v>
      </c>
    </row>
    <row r="72" spans="1:8" ht="24" customHeight="1" x14ac:dyDescent="0.2">
      <c r="A72" s="246" t="s">
        <v>656</v>
      </c>
      <c r="B72" s="246" t="s">
        <v>666</v>
      </c>
      <c r="C72" s="246" t="s">
        <v>57</v>
      </c>
      <c r="D72" s="247" t="s">
        <v>667</v>
      </c>
      <c r="E72" s="246" t="s">
        <v>659</v>
      </c>
      <c r="F72" s="248">
        <v>0.25</v>
      </c>
      <c r="G72" s="249">
        <v>19.850000000000001</v>
      </c>
      <c r="H72" s="249">
        <v>4.96</v>
      </c>
    </row>
    <row r="73" spans="1:8" ht="24" customHeight="1" x14ac:dyDescent="0.2">
      <c r="A73" s="246" t="s">
        <v>656</v>
      </c>
      <c r="B73" s="246" t="s">
        <v>683</v>
      </c>
      <c r="C73" s="246" t="s">
        <v>57</v>
      </c>
      <c r="D73" s="247" t="s">
        <v>684</v>
      </c>
      <c r="E73" s="246" t="s">
        <v>659</v>
      </c>
      <c r="F73" s="248">
        <v>1</v>
      </c>
      <c r="G73" s="249">
        <v>18.760000000000002</v>
      </c>
      <c r="H73" s="249">
        <v>18.760000000000002</v>
      </c>
    </row>
    <row r="74" spans="1:8" ht="24" customHeight="1" x14ac:dyDescent="0.2">
      <c r="A74" s="250" t="s">
        <v>668</v>
      </c>
      <c r="B74" s="250" t="s">
        <v>750</v>
      </c>
      <c r="C74" s="250" t="s">
        <v>57</v>
      </c>
      <c r="D74" s="251" t="s">
        <v>751</v>
      </c>
      <c r="E74" s="250" t="s">
        <v>14</v>
      </c>
      <c r="F74" s="252">
        <v>5.0000000000000001E-4</v>
      </c>
      <c r="G74" s="253">
        <v>50</v>
      </c>
      <c r="H74" s="253">
        <v>0.02</v>
      </c>
    </row>
    <row r="75" spans="1:8" ht="24" customHeight="1" x14ac:dyDescent="0.2">
      <c r="A75" s="250" t="s">
        <v>668</v>
      </c>
      <c r="B75" s="250" t="s">
        <v>702</v>
      </c>
      <c r="C75" s="250" t="s">
        <v>57</v>
      </c>
      <c r="D75" s="251" t="s">
        <v>703</v>
      </c>
      <c r="E75" s="250" t="s">
        <v>678</v>
      </c>
      <c r="F75" s="252">
        <v>0.15</v>
      </c>
      <c r="G75" s="253">
        <v>0.71</v>
      </c>
      <c r="H75" s="253">
        <v>0.1</v>
      </c>
    </row>
    <row r="76" spans="1:8" ht="24" customHeight="1" x14ac:dyDescent="0.2">
      <c r="A76" s="250" t="s">
        <v>668</v>
      </c>
      <c r="B76" s="250" t="s">
        <v>708</v>
      </c>
      <c r="C76" s="250" t="s">
        <v>489</v>
      </c>
      <c r="D76" s="251" t="s">
        <v>709</v>
      </c>
      <c r="E76" s="250" t="s">
        <v>523</v>
      </c>
      <c r="F76" s="252">
        <v>1</v>
      </c>
      <c r="G76" s="253">
        <v>194.04</v>
      </c>
      <c r="H76" s="253">
        <v>194.04</v>
      </c>
    </row>
    <row r="77" spans="1:8" x14ac:dyDescent="0.2">
      <c r="A77" s="254"/>
      <c r="B77" s="254"/>
      <c r="C77" s="254"/>
      <c r="D77" s="255"/>
      <c r="E77" s="255"/>
      <c r="F77" s="313"/>
      <c r="G77" s="313"/>
      <c r="H77" s="256"/>
    </row>
    <row r="78" spans="1:8" ht="0.95" customHeight="1" x14ac:dyDescent="0.2">
      <c r="A78" s="163"/>
      <c r="B78" s="163"/>
      <c r="C78" s="163"/>
      <c r="D78" s="164"/>
      <c r="E78" s="164"/>
      <c r="F78" s="164"/>
      <c r="G78" s="164"/>
      <c r="H78" s="164"/>
    </row>
    <row r="79" spans="1:8" ht="18" customHeight="1" x14ac:dyDescent="0.2">
      <c r="A79" s="234" t="s">
        <v>564</v>
      </c>
      <c r="B79" s="234" t="s">
        <v>473</v>
      </c>
      <c r="C79" s="234" t="s">
        <v>474</v>
      </c>
      <c r="D79" s="237" t="s">
        <v>410</v>
      </c>
      <c r="E79" s="234" t="s">
        <v>475</v>
      </c>
      <c r="F79" s="243" t="s">
        <v>476</v>
      </c>
      <c r="G79" s="243" t="s">
        <v>477</v>
      </c>
      <c r="H79" s="243" t="s">
        <v>479</v>
      </c>
    </row>
    <row r="80" spans="1:8" ht="36" customHeight="1" x14ac:dyDescent="0.2">
      <c r="A80" s="163" t="s">
        <v>655</v>
      </c>
      <c r="B80" s="163" t="s">
        <v>795</v>
      </c>
      <c r="C80" s="163" t="s">
        <v>489</v>
      </c>
      <c r="D80" s="164" t="s">
        <v>241</v>
      </c>
      <c r="E80" s="163" t="s">
        <v>13</v>
      </c>
      <c r="F80" s="244">
        <v>1</v>
      </c>
      <c r="G80" s="245">
        <v>187.09</v>
      </c>
      <c r="H80" s="245">
        <v>187.09</v>
      </c>
    </row>
    <row r="81" spans="1:8" ht="24" customHeight="1" x14ac:dyDescent="0.2">
      <c r="A81" s="246" t="s">
        <v>656</v>
      </c>
      <c r="B81" s="246" t="s">
        <v>662</v>
      </c>
      <c r="C81" s="246" t="s">
        <v>57</v>
      </c>
      <c r="D81" s="247" t="s">
        <v>663</v>
      </c>
      <c r="E81" s="246" t="s">
        <v>659</v>
      </c>
      <c r="F81" s="248">
        <v>0.61</v>
      </c>
      <c r="G81" s="249">
        <v>15.35</v>
      </c>
      <c r="H81" s="249">
        <v>9.36</v>
      </c>
    </row>
    <row r="82" spans="1:8" ht="24" customHeight="1" x14ac:dyDescent="0.2">
      <c r="A82" s="246" t="s">
        <v>656</v>
      </c>
      <c r="B82" s="246" t="s">
        <v>674</v>
      </c>
      <c r="C82" s="246" t="s">
        <v>57</v>
      </c>
      <c r="D82" s="247" t="s">
        <v>675</v>
      </c>
      <c r="E82" s="246" t="s">
        <v>659</v>
      </c>
      <c r="F82" s="248">
        <v>0.5</v>
      </c>
      <c r="G82" s="249">
        <v>23.26</v>
      </c>
      <c r="H82" s="249">
        <v>11.63</v>
      </c>
    </row>
    <row r="83" spans="1:8" ht="24" customHeight="1" x14ac:dyDescent="0.2">
      <c r="A83" s="250" t="s">
        <v>668</v>
      </c>
      <c r="B83" s="250" t="s">
        <v>710</v>
      </c>
      <c r="C83" s="250" t="s">
        <v>489</v>
      </c>
      <c r="D83" s="251" t="s">
        <v>711</v>
      </c>
      <c r="E83" s="250" t="s">
        <v>678</v>
      </c>
      <c r="F83" s="252">
        <v>0.12</v>
      </c>
      <c r="G83" s="253">
        <v>20.48</v>
      </c>
      <c r="H83" s="253">
        <v>2.4500000000000002</v>
      </c>
    </row>
    <row r="84" spans="1:8" ht="24" customHeight="1" x14ac:dyDescent="0.2">
      <c r="A84" s="250" t="s">
        <v>668</v>
      </c>
      <c r="B84" s="250" t="s">
        <v>712</v>
      </c>
      <c r="C84" s="250" t="s">
        <v>489</v>
      </c>
      <c r="D84" s="251" t="s">
        <v>713</v>
      </c>
      <c r="E84" s="250" t="s">
        <v>13</v>
      </c>
      <c r="F84" s="252">
        <v>1.1000000000000001</v>
      </c>
      <c r="G84" s="253">
        <v>148.78</v>
      </c>
      <c r="H84" s="253">
        <v>163.65</v>
      </c>
    </row>
    <row r="85" spans="1:8" x14ac:dyDescent="0.2">
      <c r="A85" s="254"/>
      <c r="B85" s="254"/>
      <c r="C85" s="254"/>
      <c r="D85" s="255"/>
      <c r="E85" s="255"/>
      <c r="F85" s="256"/>
      <c r="G85" s="255"/>
      <c r="H85" s="256"/>
    </row>
    <row r="86" spans="1:8" ht="0.95" customHeight="1" x14ac:dyDescent="0.2">
      <c r="A86" s="163"/>
      <c r="B86" s="163"/>
      <c r="C86" s="163"/>
      <c r="D86" s="164"/>
      <c r="E86" s="164"/>
      <c r="F86" s="164"/>
      <c r="G86" s="164"/>
      <c r="H86" s="164"/>
    </row>
    <row r="87" spans="1:8" ht="18" customHeight="1" x14ac:dyDescent="0.2">
      <c r="A87" s="234" t="s">
        <v>565</v>
      </c>
      <c r="B87" s="234" t="s">
        <v>473</v>
      </c>
      <c r="C87" s="234" t="s">
        <v>474</v>
      </c>
      <c r="D87" s="237" t="s">
        <v>410</v>
      </c>
      <c r="E87" s="234" t="s">
        <v>475</v>
      </c>
      <c r="F87" s="243" t="s">
        <v>476</v>
      </c>
      <c r="G87" s="243" t="s">
        <v>477</v>
      </c>
      <c r="H87" s="243" t="s">
        <v>479</v>
      </c>
    </row>
    <row r="88" spans="1:8" ht="24" customHeight="1" x14ac:dyDescent="0.2">
      <c r="A88" s="163" t="s">
        <v>655</v>
      </c>
      <c r="B88" s="163" t="s">
        <v>893</v>
      </c>
      <c r="C88" s="163" t="s">
        <v>575</v>
      </c>
      <c r="D88" s="164" t="s">
        <v>888</v>
      </c>
      <c r="E88" s="163" t="s">
        <v>13</v>
      </c>
      <c r="F88" s="244">
        <v>1</v>
      </c>
      <c r="G88" s="245">
        <v>17.329999999999998</v>
      </c>
      <c r="H88" s="245">
        <v>17.329999999999998</v>
      </c>
    </row>
    <row r="89" spans="1:8" ht="24" customHeight="1" x14ac:dyDescent="0.2">
      <c r="A89" s="246" t="s">
        <v>656</v>
      </c>
      <c r="B89" s="246" t="s">
        <v>662</v>
      </c>
      <c r="C89" s="246" t="s">
        <v>57</v>
      </c>
      <c r="D89" s="247" t="s">
        <v>663</v>
      </c>
      <c r="E89" s="246" t="s">
        <v>659</v>
      </c>
      <c r="F89" s="248">
        <v>1</v>
      </c>
      <c r="G89" s="249">
        <v>15.35</v>
      </c>
      <c r="H89" s="249">
        <v>15.35</v>
      </c>
    </row>
    <row r="90" spans="1:8" ht="24" customHeight="1" x14ac:dyDescent="0.2">
      <c r="A90" s="246" t="s">
        <v>656</v>
      </c>
      <c r="B90" s="246" t="s">
        <v>666</v>
      </c>
      <c r="C90" s="246" t="s">
        <v>57</v>
      </c>
      <c r="D90" s="247" t="s">
        <v>667</v>
      </c>
      <c r="E90" s="246" t="s">
        <v>659</v>
      </c>
      <c r="F90" s="248">
        <v>0.1</v>
      </c>
      <c r="G90" s="249">
        <v>19.850000000000001</v>
      </c>
      <c r="H90" s="249">
        <v>1.98</v>
      </c>
    </row>
    <row r="91" spans="1:8" x14ac:dyDescent="0.2">
      <c r="A91" s="254"/>
      <c r="B91" s="254"/>
      <c r="C91" s="254"/>
      <c r="D91" s="255"/>
      <c r="E91" s="255"/>
      <c r="F91" s="256"/>
      <c r="G91" s="255"/>
      <c r="H91" s="256"/>
    </row>
    <row r="92" spans="1:8" ht="0.95" customHeight="1" x14ac:dyDescent="0.2">
      <c r="A92" s="163"/>
      <c r="B92" s="163"/>
      <c r="C92" s="163"/>
      <c r="D92" s="164"/>
      <c r="E92" s="164"/>
      <c r="F92" s="164"/>
      <c r="G92" s="164"/>
      <c r="H92" s="164"/>
    </row>
    <row r="93" spans="1:8" ht="18" customHeight="1" x14ac:dyDescent="0.2">
      <c r="A93" s="234" t="s">
        <v>571</v>
      </c>
      <c r="B93" s="234" t="s">
        <v>473</v>
      </c>
      <c r="C93" s="234" t="s">
        <v>474</v>
      </c>
      <c r="D93" s="237" t="s">
        <v>410</v>
      </c>
      <c r="E93" s="234" t="s">
        <v>475</v>
      </c>
      <c r="F93" s="243" t="s">
        <v>476</v>
      </c>
      <c r="G93" s="243" t="s">
        <v>477</v>
      </c>
      <c r="H93" s="243" t="s">
        <v>479</v>
      </c>
    </row>
    <row r="94" spans="1:8" ht="24" customHeight="1" x14ac:dyDescent="0.2">
      <c r="A94" s="163" t="s">
        <v>655</v>
      </c>
      <c r="B94" s="163" t="s">
        <v>796</v>
      </c>
      <c r="C94" s="163" t="s">
        <v>489</v>
      </c>
      <c r="D94" s="164" t="s">
        <v>572</v>
      </c>
      <c r="E94" s="163" t="s">
        <v>13</v>
      </c>
      <c r="F94" s="244">
        <v>1</v>
      </c>
      <c r="G94" s="245">
        <v>8.66</v>
      </c>
      <c r="H94" s="245">
        <v>8.66</v>
      </c>
    </row>
    <row r="95" spans="1:8" ht="24" customHeight="1" x14ac:dyDescent="0.2">
      <c r="A95" s="246" t="s">
        <v>656</v>
      </c>
      <c r="B95" s="246" t="s">
        <v>662</v>
      </c>
      <c r="C95" s="246" t="s">
        <v>57</v>
      </c>
      <c r="D95" s="247" t="s">
        <v>663</v>
      </c>
      <c r="E95" s="246" t="s">
        <v>659</v>
      </c>
      <c r="F95" s="248">
        <v>0.5</v>
      </c>
      <c r="G95" s="249">
        <v>15.35</v>
      </c>
      <c r="H95" s="249">
        <v>7.67</v>
      </c>
    </row>
    <row r="96" spans="1:8" ht="24" customHeight="1" x14ac:dyDescent="0.2">
      <c r="A96" s="246" t="s">
        <v>656</v>
      </c>
      <c r="B96" s="246" t="s">
        <v>666</v>
      </c>
      <c r="C96" s="246" t="s">
        <v>57</v>
      </c>
      <c r="D96" s="247" t="s">
        <v>667</v>
      </c>
      <c r="E96" s="246" t="s">
        <v>659</v>
      </c>
      <c r="F96" s="248">
        <v>0.05</v>
      </c>
      <c r="G96" s="249">
        <v>19.850000000000001</v>
      </c>
      <c r="H96" s="249">
        <v>0.99</v>
      </c>
    </row>
    <row r="97" spans="1:8" x14ac:dyDescent="0.2">
      <c r="A97" s="254"/>
      <c r="B97" s="254"/>
      <c r="C97" s="254"/>
      <c r="D97" s="255"/>
      <c r="E97" s="255"/>
      <c r="F97" s="313"/>
      <c r="G97" s="313"/>
      <c r="H97" s="256"/>
    </row>
    <row r="98" spans="1:8" ht="0.95" customHeight="1" x14ac:dyDescent="0.2">
      <c r="A98" s="163"/>
      <c r="B98" s="163"/>
      <c r="C98" s="163"/>
      <c r="D98" s="164"/>
      <c r="E98" s="164"/>
      <c r="F98" s="164"/>
      <c r="G98" s="164"/>
      <c r="H98" s="164"/>
    </row>
    <row r="99" spans="1:8" ht="18" customHeight="1" x14ac:dyDescent="0.2">
      <c r="A99" s="234" t="s">
        <v>573</v>
      </c>
      <c r="B99" s="234" t="s">
        <v>473</v>
      </c>
      <c r="C99" s="234" t="s">
        <v>474</v>
      </c>
      <c r="D99" s="237" t="s">
        <v>410</v>
      </c>
      <c r="E99" s="234" t="s">
        <v>475</v>
      </c>
      <c r="F99" s="243" t="s">
        <v>476</v>
      </c>
      <c r="G99" s="243" t="s">
        <v>477</v>
      </c>
      <c r="H99" s="243" t="s">
        <v>479</v>
      </c>
    </row>
    <row r="100" spans="1:8" ht="24" customHeight="1" x14ac:dyDescent="0.2">
      <c r="A100" s="163" t="s">
        <v>655</v>
      </c>
      <c r="B100" s="163" t="s">
        <v>797</v>
      </c>
      <c r="C100" s="163" t="s">
        <v>489</v>
      </c>
      <c r="D100" s="164" t="s">
        <v>265</v>
      </c>
      <c r="E100" s="163" t="s">
        <v>13</v>
      </c>
      <c r="F100" s="244">
        <v>1</v>
      </c>
      <c r="G100" s="245">
        <v>4.5999999999999996</v>
      </c>
      <c r="H100" s="245">
        <v>4.5999999999999996</v>
      </c>
    </row>
    <row r="101" spans="1:8" ht="24" customHeight="1" x14ac:dyDescent="0.2">
      <c r="A101" s="246" t="s">
        <v>656</v>
      </c>
      <c r="B101" s="246" t="s">
        <v>662</v>
      </c>
      <c r="C101" s="246" t="s">
        <v>57</v>
      </c>
      <c r="D101" s="247" t="s">
        <v>663</v>
      </c>
      <c r="E101" s="246" t="s">
        <v>659</v>
      </c>
      <c r="F101" s="248">
        <v>0.3</v>
      </c>
      <c r="G101" s="249">
        <v>15.35</v>
      </c>
      <c r="H101" s="249">
        <v>4.5999999999999996</v>
      </c>
    </row>
    <row r="102" spans="1:8" x14ac:dyDescent="0.2">
      <c r="A102" s="254"/>
      <c r="B102" s="254"/>
      <c r="C102" s="254"/>
      <c r="D102" s="255"/>
      <c r="E102" s="255"/>
      <c r="F102" s="313"/>
      <c r="G102" s="313"/>
      <c r="H102" s="256"/>
    </row>
    <row r="103" spans="1:8" ht="0.95" customHeight="1" x14ac:dyDescent="0.2">
      <c r="A103" s="163"/>
      <c r="B103" s="163"/>
      <c r="C103" s="163"/>
      <c r="D103" s="164"/>
      <c r="E103" s="164"/>
      <c r="F103" s="164"/>
      <c r="G103" s="164"/>
      <c r="H103" s="164"/>
    </row>
    <row r="104" spans="1:8" ht="18" customHeight="1" x14ac:dyDescent="0.2">
      <c r="A104" s="234" t="s">
        <v>574</v>
      </c>
      <c r="B104" s="234" t="s">
        <v>473</v>
      </c>
      <c r="C104" s="234" t="s">
        <v>474</v>
      </c>
      <c r="D104" s="237" t="s">
        <v>410</v>
      </c>
      <c r="E104" s="234" t="s">
        <v>475</v>
      </c>
      <c r="F104" s="243" t="s">
        <v>476</v>
      </c>
      <c r="G104" s="243" t="s">
        <v>477</v>
      </c>
      <c r="H104" s="243" t="s">
        <v>479</v>
      </c>
    </row>
    <row r="105" spans="1:8" ht="24" customHeight="1" x14ac:dyDescent="0.2">
      <c r="A105" s="163" t="s">
        <v>655</v>
      </c>
      <c r="B105" s="163" t="s">
        <v>798</v>
      </c>
      <c r="C105" s="163" t="s">
        <v>575</v>
      </c>
      <c r="D105" s="164" t="s">
        <v>887</v>
      </c>
      <c r="E105" s="163" t="s">
        <v>13</v>
      </c>
      <c r="F105" s="244">
        <v>1</v>
      </c>
      <c r="G105" s="245">
        <v>13.78</v>
      </c>
      <c r="H105" s="245">
        <v>13.78</v>
      </c>
    </row>
    <row r="106" spans="1:8" ht="24" customHeight="1" x14ac:dyDescent="0.2">
      <c r="A106" s="246" t="s">
        <v>656</v>
      </c>
      <c r="B106" s="246" t="s">
        <v>683</v>
      </c>
      <c r="C106" s="246" t="s">
        <v>57</v>
      </c>
      <c r="D106" s="247" t="s">
        <v>684</v>
      </c>
      <c r="E106" s="246" t="s">
        <v>659</v>
      </c>
      <c r="F106" s="248">
        <v>0.08</v>
      </c>
      <c r="G106" s="249">
        <v>18.760000000000002</v>
      </c>
      <c r="H106" s="249">
        <v>1.5</v>
      </c>
    </row>
    <row r="107" spans="1:8" ht="24" customHeight="1" x14ac:dyDescent="0.2">
      <c r="A107" s="246" t="s">
        <v>656</v>
      </c>
      <c r="B107" s="246" t="s">
        <v>662</v>
      </c>
      <c r="C107" s="246" t="s">
        <v>57</v>
      </c>
      <c r="D107" s="247" t="s">
        <v>663</v>
      </c>
      <c r="E107" s="246" t="s">
        <v>659</v>
      </c>
      <c r="F107" s="248">
        <v>0.8</v>
      </c>
      <c r="G107" s="249">
        <v>15.35</v>
      </c>
      <c r="H107" s="249">
        <v>12.28</v>
      </c>
    </row>
    <row r="108" spans="1:8" x14ac:dyDescent="0.2">
      <c r="A108" s="254"/>
      <c r="B108" s="254"/>
      <c r="C108" s="254"/>
      <c r="D108" s="255"/>
      <c r="E108" s="255"/>
      <c r="F108" s="313"/>
      <c r="G108" s="313"/>
      <c r="H108" s="256"/>
    </row>
    <row r="109" spans="1:8" ht="0.95" customHeight="1" x14ac:dyDescent="0.2">
      <c r="A109" s="163"/>
      <c r="B109" s="163"/>
      <c r="C109" s="163"/>
      <c r="D109" s="164"/>
      <c r="E109" s="164"/>
      <c r="F109" s="164"/>
      <c r="G109" s="164"/>
      <c r="H109" s="164"/>
    </row>
    <row r="110" spans="1:8" ht="18" customHeight="1" x14ac:dyDescent="0.2">
      <c r="A110" s="234" t="s">
        <v>595</v>
      </c>
      <c r="B110" s="234" t="s">
        <v>473</v>
      </c>
      <c r="C110" s="234" t="s">
        <v>474</v>
      </c>
      <c r="D110" s="237" t="s">
        <v>410</v>
      </c>
      <c r="E110" s="234" t="s">
        <v>475</v>
      </c>
      <c r="F110" s="243" t="s">
        <v>476</v>
      </c>
      <c r="G110" s="243" t="s">
        <v>477</v>
      </c>
      <c r="H110" s="243" t="s">
        <v>479</v>
      </c>
    </row>
    <row r="111" spans="1:8" ht="24" customHeight="1" x14ac:dyDescent="0.2">
      <c r="A111" s="163" t="s">
        <v>655</v>
      </c>
      <c r="B111" s="163" t="s">
        <v>776</v>
      </c>
      <c r="C111" s="163" t="s">
        <v>489</v>
      </c>
      <c r="D111" s="164" t="s">
        <v>221</v>
      </c>
      <c r="E111" s="163" t="s">
        <v>506</v>
      </c>
      <c r="F111" s="244">
        <v>1</v>
      </c>
      <c r="G111" s="245">
        <v>10.6</v>
      </c>
      <c r="H111" s="245">
        <v>10.6</v>
      </c>
    </row>
    <row r="112" spans="1:8" ht="24" customHeight="1" x14ac:dyDescent="0.2">
      <c r="A112" s="246" t="s">
        <v>656</v>
      </c>
      <c r="B112" s="246" t="s">
        <v>719</v>
      </c>
      <c r="C112" s="246" t="s">
        <v>57</v>
      </c>
      <c r="D112" s="247" t="s">
        <v>720</v>
      </c>
      <c r="E112" s="246" t="s">
        <v>659</v>
      </c>
      <c r="F112" s="248">
        <v>0.35</v>
      </c>
      <c r="G112" s="249">
        <v>16.47</v>
      </c>
      <c r="H112" s="249">
        <v>5.76</v>
      </c>
    </row>
    <row r="113" spans="1:8" ht="24" customHeight="1" x14ac:dyDescent="0.2">
      <c r="A113" s="250" t="s">
        <v>668</v>
      </c>
      <c r="B113" s="250" t="s">
        <v>716</v>
      </c>
      <c r="C113" s="250" t="s">
        <v>489</v>
      </c>
      <c r="D113" s="251" t="s">
        <v>717</v>
      </c>
      <c r="E113" s="250" t="s">
        <v>506</v>
      </c>
      <c r="F113" s="252">
        <v>4</v>
      </c>
      <c r="G113" s="253">
        <v>0.15</v>
      </c>
      <c r="H113" s="253">
        <v>0.6</v>
      </c>
    </row>
    <row r="114" spans="1:8" ht="24" customHeight="1" x14ac:dyDescent="0.2">
      <c r="A114" s="250" t="s">
        <v>668</v>
      </c>
      <c r="B114" s="250" t="s">
        <v>718</v>
      </c>
      <c r="C114" s="250" t="s">
        <v>489</v>
      </c>
      <c r="D114" s="251" t="s">
        <v>221</v>
      </c>
      <c r="E114" s="250" t="s">
        <v>506</v>
      </c>
      <c r="F114" s="252">
        <v>1</v>
      </c>
      <c r="G114" s="253">
        <v>4.24</v>
      </c>
      <c r="H114" s="253">
        <v>4.24</v>
      </c>
    </row>
    <row r="115" spans="1:8" x14ac:dyDescent="0.2">
      <c r="A115" s="254"/>
      <c r="B115" s="254"/>
      <c r="C115" s="254"/>
      <c r="D115" s="255"/>
      <c r="E115" s="255"/>
      <c r="F115" s="313"/>
      <c r="G115" s="313"/>
      <c r="H115" s="256"/>
    </row>
    <row r="116" spans="1:8" ht="0.95" customHeight="1" x14ac:dyDescent="0.2">
      <c r="A116" s="163"/>
      <c r="B116" s="163"/>
      <c r="C116" s="163"/>
      <c r="D116" s="164"/>
      <c r="E116" s="164"/>
      <c r="F116" s="164"/>
      <c r="G116" s="164"/>
      <c r="H116" s="164"/>
    </row>
    <row r="117" spans="1:8" ht="18" customHeight="1" x14ac:dyDescent="0.2">
      <c r="A117" s="234" t="s">
        <v>600</v>
      </c>
      <c r="B117" s="234" t="s">
        <v>473</v>
      </c>
      <c r="C117" s="234" t="s">
        <v>474</v>
      </c>
      <c r="D117" s="237" t="s">
        <v>410</v>
      </c>
      <c r="E117" s="234" t="s">
        <v>475</v>
      </c>
      <c r="F117" s="243" t="s">
        <v>476</v>
      </c>
      <c r="G117" s="243" t="s">
        <v>477</v>
      </c>
      <c r="H117" s="243" t="s">
        <v>479</v>
      </c>
    </row>
    <row r="118" spans="1:8" ht="24" customHeight="1" x14ac:dyDescent="0.2">
      <c r="A118" s="163" t="s">
        <v>655</v>
      </c>
      <c r="B118" s="163" t="s">
        <v>777</v>
      </c>
      <c r="C118" s="163" t="s">
        <v>489</v>
      </c>
      <c r="D118" s="164" t="s">
        <v>601</v>
      </c>
      <c r="E118" s="163" t="s">
        <v>506</v>
      </c>
      <c r="F118" s="244">
        <v>1</v>
      </c>
      <c r="G118" s="245">
        <v>10.82</v>
      </c>
      <c r="H118" s="245">
        <v>10.82</v>
      </c>
    </row>
    <row r="119" spans="1:8" ht="24" customHeight="1" x14ac:dyDescent="0.2">
      <c r="A119" s="246" t="s">
        <v>656</v>
      </c>
      <c r="B119" s="246" t="s">
        <v>688</v>
      </c>
      <c r="C119" s="246" t="s">
        <v>57</v>
      </c>
      <c r="D119" s="247" t="s">
        <v>689</v>
      </c>
      <c r="E119" s="246" t="s">
        <v>659</v>
      </c>
      <c r="F119" s="248">
        <v>0.25</v>
      </c>
      <c r="G119" s="249">
        <v>19.37</v>
      </c>
      <c r="H119" s="249">
        <v>4.84</v>
      </c>
    </row>
    <row r="120" spans="1:8" ht="24" customHeight="1" x14ac:dyDescent="0.2">
      <c r="A120" s="250" t="s">
        <v>668</v>
      </c>
      <c r="B120" s="250" t="s">
        <v>752</v>
      </c>
      <c r="C120" s="250" t="s">
        <v>57</v>
      </c>
      <c r="D120" s="251" t="s">
        <v>753</v>
      </c>
      <c r="E120" s="250" t="s">
        <v>506</v>
      </c>
      <c r="F120" s="252">
        <v>0.35</v>
      </c>
      <c r="G120" s="253">
        <v>3.5</v>
      </c>
      <c r="H120" s="253">
        <v>1.22</v>
      </c>
    </row>
    <row r="121" spans="1:8" ht="24" customHeight="1" x14ac:dyDescent="0.2">
      <c r="A121" s="250" t="s">
        <v>668</v>
      </c>
      <c r="B121" s="250" t="s">
        <v>788</v>
      </c>
      <c r="C121" s="250" t="s">
        <v>57</v>
      </c>
      <c r="D121" s="251" t="s">
        <v>789</v>
      </c>
      <c r="E121" s="250" t="s">
        <v>506</v>
      </c>
      <c r="F121" s="252">
        <v>1</v>
      </c>
      <c r="G121" s="253">
        <v>4.76</v>
      </c>
      <c r="H121" s="253">
        <v>4.76</v>
      </c>
    </row>
    <row r="122" spans="1:8" x14ac:dyDescent="0.2">
      <c r="A122" s="254"/>
      <c r="B122" s="254"/>
      <c r="C122" s="254"/>
      <c r="D122" s="255"/>
      <c r="E122" s="255"/>
      <c r="F122" s="313"/>
      <c r="G122" s="313"/>
      <c r="H122" s="256"/>
    </row>
    <row r="123" spans="1:8" ht="0.95" customHeight="1" x14ac:dyDescent="0.2">
      <c r="A123" s="163"/>
      <c r="B123" s="163"/>
      <c r="C123" s="163"/>
      <c r="D123" s="164"/>
      <c r="E123" s="164"/>
      <c r="F123" s="164"/>
      <c r="G123" s="164"/>
      <c r="H123" s="164"/>
    </row>
    <row r="124" spans="1:8" ht="0.95" customHeight="1" x14ac:dyDescent="0.2">
      <c r="A124" s="163"/>
      <c r="B124" s="163"/>
      <c r="C124" s="163"/>
      <c r="D124" s="164"/>
      <c r="E124" s="164"/>
      <c r="F124" s="164"/>
      <c r="G124" s="164"/>
      <c r="H124" s="164"/>
    </row>
    <row r="125" spans="1:8" ht="18" customHeight="1" x14ac:dyDescent="0.2">
      <c r="A125" s="234" t="s">
        <v>644</v>
      </c>
      <c r="B125" s="234" t="s">
        <v>473</v>
      </c>
      <c r="C125" s="234" t="s">
        <v>474</v>
      </c>
      <c r="D125" s="237" t="s">
        <v>410</v>
      </c>
      <c r="E125" s="234" t="s">
        <v>475</v>
      </c>
      <c r="F125" s="243" t="s">
        <v>476</v>
      </c>
      <c r="G125" s="243" t="s">
        <v>477</v>
      </c>
      <c r="H125" s="243" t="s">
        <v>479</v>
      </c>
    </row>
    <row r="126" spans="1:8" ht="36" customHeight="1" x14ac:dyDescent="0.2">
      <c r="A126" s="163" t="s">
        <v>655</v>
      </c>
      <c r="B126" s="163">
        <v>4</v>
      </c>
      <c r="C126" s="163" t="s">
        <v>767</v>
      </c>
      <c r="D126" s="164" t="s">
        <v>812</v>
      </c>
      <c r="E126" s="163" t="s">
        <v>13</v>
      </c>
      <c r="F126" s="244">
        <v>1</v>
      </c>
      <c r="G126" s="245">
        <v>61.45</v>
      </c>
      <c r="H126" s="245">
        <v>61.45</v>
      </c>
    </row>
    <row r="127" spans="1:8" ht="24" customHeight="1" x14ac:dyDescent="0.2">
      <c r="A127" s="246" t="s">
        <v>656</v>
      </c>
      <c r="B127" s="246" t="s">
        <v>666</v>
      </c>
      <c r="C127" s="246" t="s">
        <v>57</v>
      </c>
      <c r="D127" s="247" t="s">
        <v>667</v>
      </c>
      <c r="E127" s="246" t="s">
        <v>659</v>
      </c>
      <c r="F127" s="248">
        <v>0.55100000000000005</v>
      </c>
      <c r="G127" s="249">
        <v>19.850000000000001</v>
      </c>
      <c r="H127" s="249">
        <v>10.93</v>
      </c>
    </row>
    <row r="128" spans="1:8" ht="24" customHeight="1" x14ac:dyDescent="0.2">
      <c r="A128" s="246" t="s">
        <v>656</v>
      </c>
      <c r="B128" s="246" t="s">
        <v>662</v>
      </c>
      <c r="C128" s="246" t="s">
        <v>57</v>
      </c>
      <c r="D128" s="247" t="s">
        <v>663</v>
      </c>
      <c r="E128" s="246" t="s">
        <v>659</v>
      </c>
      <c r="F128" s="248">
        <v>0.27500000000000002</v>
      </c>
      <c r="G128" s="249">
        <v>15.35</v>
      </c>
      <c r="H128" s="249">
        <v>4.22</v>
      </c>
    </row>
    <row r="129" spans="1:8" ht="36" customHeight="1" x14ac:dyDescent="0.2">
      <c r="A129" s="246" t="s">
        <v>656</v>
      </c>
      <c r="B129" s="246" t="s">
        <v>886</v>
      </c>
      <c r="C129" s="246" t="s">
        <v>57</v>
      </c>
      <c r="D129" s="247" t="s">
        <v>885</v>
      </c>
      <c r="E129" s="246" t="s">
        <v>664</v>
      </c>
      <c r="F129" s="248">
        <v>0.123</v>
      </c>
      <c r="G129" s="249">
        <v>2.68</v>
      </c>
      <c r="H129" s="249">
        <v>0.32</v>
      </c>
    </row>
    <row r="130" spans="1:8" ht="36" customHeight="1" x14ac:dyDescent="0.2">
      <c r="A130" s="246" t="s">
        <v>656</v>
      </c>
      <c r="B130" s="246" t="s">
        <v>884</v>
      </c>
      <c r="C130" s="246" t="s">
        <v>57</v>
      </c>
      <c r="D130" s="247" t="s">
        <v>883</v>
      </c>
      <c r="E130" s="246" t="s">
        <v>665</v>
      </c>
      <c r="F130" s="248">
        <v>0.42799999999999999</v>
      </c>
      <c r="G130" s="249">
        <v>0.44</v>
      </c>
      <c r="H130" s="249">
        <v>0.18</v>
      </c>
    </row>
    <row r="131" spans="1:8" ht="36" customHeight="1" x14ac:dyDescent="0.2">
      <c r="A131" s="246" t="s">
        <v>656</v>
      </c>
      <c r="B131" s="246" t="s">
        <v>882</v>
      </c>
      <c r="C131" s="246" t="s">
        <v>57</v>
      </c>
      <c r="D131" s="247" t="s">
        <v>881</v>
      </c>
      <c r="E131" s="246" t="s">
        <v>14</v>
      </c>
      <c r="F131" s="248">
        <v>1.66E-2</v>
      </c>
      <c r="G131" s="249">
        <v>544.30999999999995</v>
      </c>
      <c r="H131" s="249">
        <v>9.0299999999999994</v>
      </c>
    </row>
    <row r="132" spans="1:8" ht="36" customHeight="1" x14ac:dyDescent="0.2">
      <c r="A132" s="250" t="s">
        <v>668</v>
      </c>
      <c r="B132" s="250" t="s">
        <v>880</v>
      </c>
      <c r="C132" s="250" t="s">
        <v>57</v>
      </c>
      <c r="D132" s="251" t="s">
        <v>879</v>
      </c>
      <c r="E132" s="250" t="s">
        <v>678</v>
      </c>
      <c r="F132" s="252">
        <v>23.24</v>
      </c>
      <c r="G132" s="253">
        <v>0.49</v>
      </c>
      <c r="H132" s="253">
        <v>11.38</v>
      </c>
    </row>
    <row r="133" spans="1:8" ht="24" customHeight="1" x14ac:dyDescent="0.2">
      <c r="A133" s="250" t="s">
        <v>668</v>
      </c>
      <c r="B133" s="250" t="s">
        <v>878</v>
      </c>
      <c r="C133" s="250" t="s">
        <v>57</v>
      </c>
      <c r="D133" s="251" t="s">
        <v>877</v>
      </c>
      <c r="E133" s="250" t="s">
        <v>678</v>
      </c>
      <c r="F133" s="252">
        <v>10.8</v>
      </c>
      <c r="G133" s="253">
        <v>2.23</v>
      </c>
      <c r="H133" s="253">
        <v>24.08</v>
      </c>
    </row>
    <row r="134" spans="1:8" ht="24" customHeight="1" x14ac:dyDescent="0.2">
      <c r="A134" s="250" t="s">
        <v>668</v>
      </c>
      <c r="B134" s="250" t="s">
        <v>721</v>
      </c>
      <c r="C134" s="250" t="s">
        <v>57</v>
      </c>
      <c r="D134" s="251" t="s">
        <v>722</v>
      </c>
      <c r="E134" s="250" t="s">
        <v>523</v>
      </c>
      <c r="F134" s="252">
        <v>1.67</v>
      </c>
      <c r="G134" s="253">
        <v>0.79</v>
      </c>
      <c r="H134" s="253">
        <v>1.31</v>
      </c>
    </row>
    <row r="135" spans="1:8" x14ac:dyDescent="0.2">
      <c r="A135" s="254"/>
      <c r="B135" s="254"/>
      <c r="C135" s="254"/>
      <c r="D135" s="255"/>
      <c r="E135" s="255"/>
      <c r="F135" s="256"/>
      <c r="G135" s="255"/>
      <c r="H135" s="256"/>
    </row>
    <row r="136" spans="1:8" ht="0.95" customHeight="1" x14ac:dyDescent="0.2">
      <c r="A136" s="163"/>
      <c r="B136" s="163"/>
      <c r="C136" s="163"/>
      <c r="D136" s="164"/>
      <c r="E136" s="164"/>
      <c r="F136" s="164"/>
      <c r="G136" s="164"/>
      <c r="H136" s="164"/>
    </row>
    <row r="137" spans="1:8" ht="18" customHeight="1" x14ac:dyDescent="0.2">
      <c r="A137" s="234" t="s">
        <v>647</v>
      </c>
      <c r="B137" s="234" t="s">
        <v>473</v>
      </c>
      <c r="C137" s="234" t="s">
        <v>474</v>
      </c>
      <c r="D137" s="237" t="s">
        <v>410</v>
      </c>
      <c r="E137" s="234" t="s">
        <v>475</v>
      </c>
      <c r="F137" s="243" t="s">
        <v>476</v>
      </c>
      <c r="G137" s="243" t="s">
        <v>477</v>
      </c>
      <c r="H137" s="243" t="s">
        <v>479</v>
      </c>
    </row>
    <row r="138" spans="1:8" ht="24" customHeight="1" x14ac:dyDescent="0.2">
      <c r="A138" s="163" t="s">
        <v>655</v>
      </c>
      <c r="B138" s="163" t="s">
        <v>780</v>
      </c>
      <c r="C138" s="163" t="s">
        <v>489</v>
      </c>
      <c r="D138" s="164" t="s">
        <v>648</v>
      </c>
      <c r="E138" s="163" t="s">
        <v>506</v>
      </c>
      <c r="F138" s="244">
        <v>1</v>
      </c>
      <c r="G138" s="245">
        <v>63.49</v>
      </c>
      <c r="H138" s="245">
        <v>63.49</v>
      </c>
    </row>
    <row r="139" spans="1:8" ht="24" customHeight="1" x14ac:dyDescent="0.2">
      <c r="A139" s="246" t="s">
        <v>656</v>
      </c>
      <c r="B139" s="246" t="s">
        <v>662</v>
      </c>
      <c r="C139" s="246" t="s">
        <v>57</v>
      </c>
      <c r="D139" s="247" t="s">
        <v>663</v>
      </c>
      <c r="E139" s="246" t="s">
        <v>659</v>
      </c>
      <c r="F139" s="248">
        <v>0.2</v>
      </c>
      <c r="G139" s="249">
        <v>15.35</v>
      </c>
      <c r="H139" s="249">
        <v>3.07</v>
      </c>
    </row>
    <row r="140" spans="1:8" ht="24" customHeight="1" x14ac:dyDescent="0.2">
      <c r="A140" s="246" t="s">
        <v>656</v>
      </c>
      <c r="B140" s="246" t="s">
        <v>666</v>
      </c>
      <c r="C140" s="246" t="s">
        <v>57</v>
      </c>
      <c r="D140" s="247" t="s">
        <v>667</v>
      </c>
      <c r="E140" s="246" t="s">
        <v>659</v>
      </c>
      <c r="F140" s="248">
        <v>0.8</v>
      </c>
      <c r="G140" s="249">
        <v>19.850000000000001</v>
      </c>
      <c r="H140" s="249">
        <v>15.88</v>
      </c>
    </row>
    <row r="141" spans="1:8" ht="24" customHeight="1" x14ac:dyDescent="0.2">
      <c r="A141" s="246" t="s">
        <v>656</v>
      </c>
      <c r="B141" s="246" t="s">
        <v>733</v>
      </c>
      <c r="C141" s="246" t="s">
        <v>57</v>
      </c>
      <c r="D141" s="247" t="s">
        <v>734</v>
      </c>
      <c r="E141" s="246" t="s">
        <v>659</v>
      </c>
      <c r="F141" s="248">
        <v>1.1000000000000001</v>
      </c>
      <c r="G141" s="249">
        <v>19.75</v>
      </c>
      <c r="H141" s="249">
        <v>21.72</v>
      </c>
    </row>
    <row r="142" spans="1:8" ht="24" customHeight="1" x14ac:dyDescent="0.2">
      <c r="A142" s="250" t="s">
        <v>668</v>
      </c>
      <c r="B142" s="250" t="s">
        <v>750</v>
      </c>
      <c r="C142" s="250" t="s">
        <v>57</v>
      </c>
      <c r="D142" s="251" t="s">
        <v>751</v>
      </c>
      <c r="E142" s="250" t="s">
        <v>14</v>
      </c>
      <c r="F142" s="252">
        <v>4.0000000000000001E-3</v>
      </c>
      <c r="G142" s="253">
        <v>50</v>
      </c>
      <c r="H142" s="253">
        <v>0.2</v>
      </c>
    </row>
    <row r="143" spans="1:8" ht="24" customHeight="1" x14ac:dyDescent="0.2">
      <c r="A143" s="250" t="s">
        <v>668</v>
      </c>
      <c r="B143" s="250" t="s">
        <v>702</v>
      </c>
      <c r="C143" s="250" t="s">
        <v>57</v>
      </c>
      <c r="D143" s="251" t="s">
        <v>703</v>
      </c>
      <c r="E143" s="250" t="s">
        <v>678</v>
      </c>
      <c r="F143" s="252">
        <v>1</v>
      </c>
      <c r="G143" s="253">
        <v>0.71</v>
      </c>
      <c r="H143" s="253">
        <v>0.71</v>
      </c>
    </row>
    <row r="144" spans="1:8" ht="24" customHeight="1" x14ac:dyDescent="0.2">
      <c r="A144" s="250" t="s">
        <v>668</v>
      </c>
      <c r="B144" s="250" t="s">
        <v>723</v>
      </c>
      <c r="C144" s="250" t="s">
        <v>489</v>
      </c>
      <c r="D144" s="251" t="s">
        <v>724</v>
      </c>
      <c r="E144" s="250" t="s">
        <v>506</v>
      </c>
      <c r="F144" s="252">
        <v>3</v>
      </c>
      <c r="G144" s="253">
        <v>0.2</v>
      </c>
      <c r="H144" s="253">
        <v>0.6</v>
      </c>
    </row>
    <row r="145" spans="1:8" ht="24" customHeight="1" x14ac:dyDescent="0.2">
      <c r="A145" s="250" t="s">
        <v>668</v>
      </c>
      <c r="B145" s="250" t="s">
        <v>725</v>
      </c>
      <c r="C145" s="250" t="s">
        <v>489</v>
      </c>
      <c r="D145" s="251" t="s">
        <v>726</v>
      </c>
      <c r="E145" s="250" t="s">
        <v>523</v>
      </c>
      <c r="F145" s="252">
        <v>0.75</v>
      </c>
      <c r="G145" s="253">
        <v>21.18</v>
      </c>
      <c r="H145" s="253">
        <v>15.88</v>
      </c>
    </row>
    <row r="146" spans="1:8" ht="24" customHeight="1" x14ac:dyDescent="0.2">
      <c r="A146" s="250" t="s">
        <v>668</v>
      </c>
      <c r="B146" s="250" t="s">
        <v>727</v>
      </c>
      <c r="C146" s="250" t="s">
        <v>489</v>
      </c>
      <c r="D146" s="251" t="s">
        <v>728</v>
      </c>
      <c r="E146" s="250" t="s">
        <v>506</v>
      </c>
      <c r="F146" s="252">
        <v>3</v>
      </c>
      <c r="G146" s="253">
        <v>0.62</v>
      </c>
      <c r="H146" s="253">
        <v>1.86</v>
      </c>
    </row>
    <row r="147" spans="1:8" ht="24" customHeight="1" x14ac:dyDescent="0.2">
      <c r="A147" s="250" t="s">
        <v>668</v>
      </c>
      <c r="B147" s="250" t="s">
        <v>729</v>
      </c>
      <c r="C147" s="250" t="s">
        <v>489</v>
      </c>
      <c r="D147" s="251" t="s">
        <v>730</v>
      </c>
      <c r="E147" s="250" t="s">
        <v>687</v>
      </c>
      <c r="F147" s="252">
        <v>7.0000000000000007E-2</v>
      </c>
      <c r="G147" s="253">
        <v>22.58</v>
      </c>
      <c r="H147" s="253">
        <v>1.58</v>
      </c>
    </row>
    <row r="148" spans="1:8" ht="24" customHeight="1" x14ac:dyDescent="0.2">
      <c r="A148" s="250" t="s">
        <v>668</v>
      </c>
      <c r="B148" s="250" t="s">
        <v>731</v>
      </c>
      <c r="C148" s="250" t="s">
        <v>489</v>
      </c>
      <c r="D148" s="251" t="s">
        <v>732</v>
      </c>
      <c r="E148" s="250" t="s">
        <v>687</v>
      </c>
      <c r="F148" s="252">
        <v>0.08</v>
      </c>
      <c r="G148" s="253">
        <v>24.99</v>
      </c>
      <c r="H148" s="253">
        <v>1.99</v>
      </c>
    </row>
    <row r="149" spans="1:8" x14ac:dyDescent="0.2">
      <c r="A149" s="254"/>
      <c r="B149" s="254"/>
      <c r="C149" s="254"/>
      <c r="D149" s="255"/>
      <c r="E149" s="255"/>
      <c r="F149" s="313"/>
      <c r="G149" s="313"/>
      <c r="H149" s="256"/>
    </row>
    <row r="150" spans="1:8" ht="0.95" customHeight="1" x14ac:dyDescent="0.2">
      <c r="A150" s="163"/>
      <c r="B150" s="163"/>
      <c r="C150" s="163"/>
      <c r="D150" s="164"/>
      <c r="E150" s="164"/>
      <c r="F150" s="164"/>
      <c r="G150" s="164"/>
      <c r="H150" s="164"/>
    </row>
    <row r="151" spans="1:8" ht="18" customHeight="1" x14ac:dyDescent="0.2">
      <c r="A151" s="234" t="s">
        <v>649</v>
      </c>
      <c r="B151" s="234" t="s">
        <v>473</v>
      </c>
      <c r="C151" s="234" t="s">
        <v>474</v>
      </c>
      <c r="D151" s="237" t="s">
        <v>410</v>
      </c>
      <c r="E151" s="234" t="s">
        <v>475</v>
      </c>
      <c r="F151" s="243" t="s">
        <v>476</v>
      </c>
      <c r="G151" s="243" t="s">
        <v>477</v>
      </c>
      <c r="H151" s="243" t="s">
        <v>479</v>
      </c>
    </row>
    <row r="152" spans="1:8" ht="48" customHeight="1" x14ac:dyDescent="0.2">
      <c r="A152" s="163" t="s">
        <v>655</v>
      </c>
      <c r="B152" s="163">
        <v>5</v>
      </c>
      <c r="C152" s="163" t="s">
        <v>767</v>
      </c>
      <c r="D152" s="164" t="s">
        <v>650</v>
      </c>
      <c r="E152" s="163" t="s">
        <v>628</v>
      </c>
      <c r="F152" s="244">
        <v>1</v>
      </c>
      <c r="G152" s="245">
        <v>1946.03</v>
      </c>
      <c r="H152" s="245">
        <v>1946.03</v>
      </c>
    </row>
    <row r="153" spans="1:8" ht="24" customHeight="1" x14ac:dyDescent="0.2">
      <c r="A153" s="246" t="s">
        <v>656</v>
      </c>
      <c r="B153" s="246" t="s">
        <v>733</v>
      </c>
      <c r="C153" s="246" t="s">
        <v>57</v>
      </c>
      <c r="D153" s="247" t="s">
        <v>734</v>
      </c>
      <c r="E153" s="246" t="s">
        <v>659</v>
      </c>
      <c r="F153" s="248">
        <v>1.77</v>
      </c>
      <c r="G153" s="249">
        <v>19.75</v>
      </c>
      <c r="H153" s="249">
        <v>34.950000000000003</v>
      </c>
    </row>
    <row r="154" spans="1:8" ht="24" customHeight="1" x14ac:dyDescent="0.2">
      <c r="A154" s="246" t="s">
        <v>656</v>
      </c>
      <c r="B154" s="246" t="s">
        <v>662</v>
      </c>
      <c r="C154" s="246" t="s">
        <v>57</v>
      </c>
      <c r="D154" s="247" t="s">
        <v>663</v>
      </c>
      <c r="E154" s="246" t="s">
        <v>659</v>
      </c>
      <c r="F154" s="248">
        <v>0.92</v>
      </c>
      <c r="G154" s="249">
        <v>15.35</v>
      </c>
      <c r="H154" s="249">
        <v>14.12</v>
      </c>
    </row>
    <row r="155" spans="1:8" ht="48" customHeight="1" x14ac:dyDescent="0.2">
      <c r="A155" s="246" t="s">
        <v>656</v>
      </c>
      <c r="B155" s="246" t="s">
        <v>735</v>
      </c>
      <c r="C155" s="246" t="s">
        <v>57</v>
      </c>
      <c r="D155" s="247" t="s">
        <v>736</v>
      </c>
      <c r="E155" s="246" t="s">
        <v>506</v>
      </c>
      <c r="F155" s="248">
        <v>1</v>
      </c>
      <c r="G155" s="249">
        <v>114.48</v>
      </c>
      <c r="H155" s="249">
        <v>114.48</v>
      </c>
    </row>
    <row r="156" spans="1:8" ht="24" customHeight="1" x14ac:dyDescent="0.2">
      <c r="A156" s="246" t="s">
        <v>656</v>
      </c>
      <c r="B156" s="246" t="s">
        <v>737</v>
      </c>
      <c r="C156" s="246" t="s">
        <v>57</v>
      </c>
      <c r="D156" s="247" t="s">
        <v>738</v>
      </c>
      <c r="E156" s="246" t="s">
        <v>506</v>
      </c>
      <c r="F156" s="248">
        <v>3</v>
      </c>
      <c r="G156" s="249">
        <v>46.58</v>
      </c>
      <c r="H156" s="249">
        <v>139.74</v>
      </c>
    </row>
    <row r="157" spans="1:8" ht="24" customHeight="1" x14ac:dyDescent="0.2">
      <c r="A157" s="246" t="s">
        <v>656</v>
      </c>
      <c r="B157" s="246" t="s">
        <v>739</v>
      </c>
      <c r="C157" s="246" t="s">
        <v>57</v>
      </c>
      <c r="D157" s="247" t="s">
        <v>740</v>
      </c>
      <c r="E157" s="246" t="s">
        <v>506</v>
      </c>
      <c r="F157" s="248">
        <v>3</v>
      </c>
      <c r="G157" s="249">
        <v>29.2</v>
      </c>
      <c r="H157" s="249">
        <v>87.6</v>
      </c>
    </row>
    <row r="158" spans="1:8" ht="24" customHeight="1" x14ac:dyDescent="0.2">
      <c r="A158" s="246" t="s">
        <v>656</v>
      </c>
      <c r="B158" s="246" t="s">
        <v>741</v>
      </c>
      <c r="C158" s="246" t="s">
        <v>575</v>
      </c>
      <c r="D158" s="247" t="s">
        <v>742</v>
      </c>
      <c r="E158" s="246" t="s">
        <v>13</v>
      </c>
      <c r="F158" s="248">
        <v>1.08</v>
      </c>
      <c r="G158" s="249">
        <v>1288.0899999999999</v>
      </c>
      <c r="H158" s="249">
        <v>1391.13</v>
      </c>
    </row>
    <row r="159" spans="1:8" ht="24" customHeight="1" x14ac:dyDescent="0.2">
      <c r="A159" s="250" t="s">
        <v>668</v>
      </c>
      <c r="B159" s="250" t="s">
        <v>743</v>
      </c>
      <c r="C159" s="250" t="s">
        <v>57</v>
      </c>
      <c r="D159" s="251" t="s">
        <v>744</v>
      </c>
      <c r="E159" s="250" t="s">
        <v>678</v>
      </c>
      <c r="F159" s="252">
        <v>16.5</v>
      </c>
      <c r="G159" s="253">
        <v>9.94</v>
      </c>
      <c r="H159" s="253">
        <v>164.01</v>
      </c>
    </row>
    <row r="160" spans="1:8" x14ac:dyDescent="0.2">
      <c r="A160" s="254"/>
      <c r="B160" s="254"/>
      <c r="C160" s="254"/>
      <c r="D160" s="255"/>
      <c r="E160" s="255"/>
      <c r="F160" s="313"/>
      <c r="G160" s="313"/>
      <c r="H160" s="256"/>
    </row>
    <row r="161" spans="1:8" ht="0.95" customHeight="1" x14ac:dyDescent="0.2">
      <c r="A161" s="163"/>
      <c r="B161" s="163"/>
      <c r="C161" s="163"/>
      <c r="D161" s="164"/>
      <c r="E161" s="164"/>
      <c r="F161" s="164"/>
      <c r="G161" s="164"/>
      <c r="H161" s="164"/>
    </row>
    <row r="162" spans="1:8" ht="18" customHeight="1" x14ac:dyDescent="0.2">
      <c r="A162" s="234" t="s">
        <v>651</v>
      </c>
      <c r="B162" s="234" t="s">
        <v>473</v>
      </c>
      <c r="C162" s="234" t="s">
        <v>474</v>
      </c>
      <c r="D162" s="237" t="s">
        <v>410</v>
      </c>
      <c r="E162" s="234" t="s">
        <v>475</v>
      </c>
      <c r="F162" s="243" t="s">
        <v>476</v>
      </c>
      <c r="G162" s="243" t="s">
        <v>477</v>
      </c>
      <c r="H162" s="243" t="s">
        <v>479</v>
      </c>
    </row>
    <row r="163" spans="1:8" ht="24" customHeight="1" x14ac:dyDescent="0.2">
      <c r="A163" s="163" t="s">
        <v>655</v>
      </c>
      <c r="B163" s="163">
        <v>6</v>
      </c>
      <c r="C163" s="163" t="s">
        <v>767</v>
      </c>
      <c r="D163" s="164" t="s">
        <v>813</v>
      </c>
      <c r="E163" s="163" t="s">
        <v>13</v>
      </c>
      <c r="F163" s="244">
        <v>1</v>
      </c>
      <c r="G163" s="245">
        <v>321.97000000000003</v>
      </c>
      <c r="H163" s="245">
        <v>321.97000000000003</v>
      </c>
    </row>
    <row r="164" spans="1:8" ht="24" customHeight="1" x14ac:dyDescent="0.2">
      <c r="A164" s="246" t="s">
        <v>656</v>
      </c>
      <c r="B164" s="246" t="s">
        <v>666</v>
      </c>
      <c r="C164" s="246" t="s">
        <v>57</v>
      </c>
      <c r="D164" s="247" t="s">
        <v>667</v>
      </c>
      <c r="E164" s="246" t="s">
        <v>659</v>
      </c>
      <c r="F164" s="248">
        <v>1</v>
      </c>
      <c r="G164" s="249">
        <v>19.850000000000001</v>
      </c>
      <c r="H164" s="249">
        <v>19.850000000000001</v>
      </c>
    </row>
    <row r="165" spans="1:8" ht="24" customHeight="1" x14ac:dyDescent="0.2">
      <c r="A165" s="246" t="s">
        <v>656</v>
      </c>
      <c r="B165" s="246" t="s">
        <v>662</v>
      </c>
      <c r="C165" s="246" t="s">
        <v>57</v>
      </c>
      <c r="D165" s="247" t="s">
        <v>663</v>
      </c>
      <c r="E165" s="246" t="s">
        <v>659</v>
      </c>
      <c r="F165" s="248">
        <v>1</v>
      </c>
      <c r="G165" s="249">
        <v>15.35</v>
      </c>
      <c r="H165" s="249">
        <v>15.35</v>
      </c>
    </row>
    <row r="166" spans="1:8" ht="24" customHeight="1" x14ac:dyDescent="0.2">
      <c r="A166" s="246" t="s">
        <v>656</v>
      </c>
      <c r="B166" s="246" t="s">
        <v>733</v>
      </c>
      <c r="C166" s="246" t="s">
        <v>57</v>
      </c>
      <c r="D166" s="247" t="s">
        <v>734</v>
      </c>
      <c r="E166" s="246" t="s">
        <v>659</v>
      </c>
      <c r="F166" s="248">
        <v>5.9352999999999998</v>
      </c>
      <c r="G166" s="249">
        <v>19.75</v>
      </c>
      <c r="H166" s="249">
        <v>117.22</v>
      </c>
    </row>
    <row r="167" spans="1:8" ht="24" customHeight="1" x14ac:dyDescent="0.2">
      <c r="A167" s="246" t="s">
        <v>656</v>
      </c>
      <c r="B167" s="246" t="s">
        <v>876</v>
      </c>
      <c r="C167" s="246" t="s">
        <v>57</v>
      </c>
      <c r="D167" s="247" t="s">
        <v>875</v>
      </c>
      <c r="E167" s="246" t="s">
        <v>659</v>
      </c>
      <c r="F167" s="248">
        <v>4.8754999999999997</v>
      </c>
      <c r="G167" s="249">
        <v>15.94</v>
      </c>
      <c r="H167" s="249">
        <v>77.709999999999994</v>
      </c>
    </row>
    <row r="168" spans="1:8" ht="36" customHeight="1" x14ac:dyDescent="0.2">
      <c r="A168" s="246" t="s">
        <v>656</v>
      </c>
      <c r="B168" s="246" t="s">
        <v>874</v>
      </c>
      <c r="C168" s="246" t="s">
        <v>57</v>
      </c>
      <c r="D168" s="247" t="s">
        <v>873</v>
      </c>
      <c r="E168" s="246" t="s">
        <v>14</v>
      </c>
      <c r="F168" s="248">
        <v>1.7999999999999999E-2</v>
      </c>
      <c r="G168" s="249">
        <v>329.75</v>
      </c>
      <c r="H168" s="249">
        <v>5.93</v>
      </c>
    </row>
    <row r="169" spans="1:8" ht="24" customHeight="1" x14ac:dyDescent="0.2">
      <c r="A169" s="250" t="s">
        <v>668</v>
      </c>
      <c r="B169" s="250" t="s">
        <v>872</v>
      </c>
      <c r="C169" s="250" t="s">
        <v>57</v>
      </c>
      <c r="D169" s="251" t="s">
        <v>871</v>
      </c>
      <c r="E169" s="250" t="s">
        <v>523</v>
      </c>
      <c r="F169" s="252">
        <v>4.78</v>
      </c>
      <c r="G169" s="253">
        <v>16.46</v>
      </c>
      <c r="H169" s="253">
        <v>78.67</v>
      </c>
    </row>
    <row r="170" spans="1:8" ht="24" customHeight="1" x14ac:dyDescent="0.2">
      <c r="A170" s="250" t="s">
        <v>668</v>
      </c>
      <c r="B170" s="250" t="s">
        <v>870</v>
      </c>
      <c r="C170" s="250" t="s">
        <v>57</v>
      </c>
      <c r="D170" s="251" t="s">
        <v>869</v>
      </c>
      <c r="E170" s="250" t="s">
        <v>678</v>
      </c>
      <c r="F170" s="252">
        <v>0.83299999999999996</v>
      </c>
      <c r="G170" s="253">
        <v>8.6999999999999993</v>
      </c>
      <c r="H170" s="253">
        <v>7.24</v>
      </c>
    </row>
    <row r="171" spans="1:8" x14ac:dyDescent="0.2">
      <c r="A171" s="254"/>
      <c r="B171" s="254"/>
      <c r="C171" s="254"/>
      <c r="D171" s="255"/>
      <c r="E171" s="255"/>
      <c r="F171" s="313"/>
      <c r="G171" s="313"/>
      <c r="H171" s="256"/>
    </row>
    <row r="172" spans="1:8" ht="0.95" customHeight="1" x14ac:dyDescent="0.2">
      <c r="A172" s="163"/>
      <c r="B172" s="163"/>
      <c r="C172" s="163"/>
      <c r="D172" s="164"/>
      <c r="E172" s="164"/>
      <c r="F172" s="164"/>
      <c r="G172" s="164"/>
      <c r="H172" s="164"/>
    </row>
    <row r="173" spans="1:8" ht="18" customHeight="1" x14ac:dyDescent="0.2">
      <c r="A173" s="234" t="s">
        <v>652</v>
      </c>
      <c r="B173" s="234" t="s">
        <v>473</v>
      </c>
      <c r="C173" s="234" t="s">
        <v>474</v>
      </c>
      <c r="D173" s="237" t="s">
        <v>410</v>
      </c>
      <c r="E173" s="234" t="s">
        <v>475</v>
      </c>
      <c r="F173" s="243" t="s">
        <v>476</v>
      </c>
      <c r="G173" s="243" t="s">
        <v>477</v>
      </c>
      <c r="H173" s="243" t="s">
        <v>479</v>
      </c>
    </row>
    <row r="174" spans="1:8" ht="24" customHeight="1" x14ac:dyDescent="0.2">
      <c r="A174" s="163" t="s">
        <v>655</v>
      </c>
      <c r="B174" s="163">
        <v>7</v>
      </c>
      <c r="C174" s="163" t="s">
        <v>767</v>
      </c>
      <c r="D174" s="164" t="s">
        <v>653</v>
      </c>
      <c r="E174" s="163" t="s">
        <v>13</v>
      </c>
      <c r="F174" s="244">
        <v>1</v>
      </c>
      <c r="G174" s="245">
        <v>2.2799999999999998</v>
      </c>
      <c r="H174" s="245">
        <v>2.2799999999999998</v>
      </c>
    </row>
    <row r="175" spans="1:8" ht="24" customHeight="1" x14ac:dyDescent="0.2">
      <c r="A175" s="246" t="s">
        <v>656</v>
      </c>
      <c r="B175" s="246" t="s">
        <v>662</v>
      </c>
      <c r="C175" s="246" t="s">
        <v>57</v>
      </c>
      <c r="D175" s="247" t="s">
        <v>663</v>
      </c>
      <c r="E175" s="246" t="s">
        <v>659</v>
      </c>
      <c r="F175" s="248">
        <v>0.1</v>
      </c>
      <c r="G175" s="249">
        <v>15.35</v>
      </c>
      <c r="H175" s="249">
        <v>1.53</v>
      </c>
    </row>
    <row r="176" spans="1:8" ht="24" customHeight="1" x14ac:dyDescent="0.2">
      <c r="A176" s="250" t="s">
        <v>668</v>
      </c>
      <c r="B176" s="250" t="s">
        <v>745</v>
      </c>
      <c r="C176" s="250" t="s">
        <v>57</v>
      </c>
      <c r="D176" s="251" t="s">
        <v>746</v>
      </c>
      <c r="E176" s="250" t="s">
        <v>678</v>
      </c>
      <c r="F176" s="252">
        <v>5.0000000000000001E-3</v>
      </c>
      <c r="G176" s="253">
        <v>8.41</v>
      </c>
      <c r="H176" s="253">
        <v>0.04</v>
      </c>
    </row>
    <row r="177" spans="1:9" ht="24" customHeight="1" x14ac:dyDescent="0.2">
      <c r="A177" s="250" t="s">
        <v>668</v>
      </c>
      <c r="B177" s="250" t="s">
        <v>747</v>
      </c>
      <c r="C177" s="250" t="s">
        <v>57</v>
      </c>
      <c r="D177" s="251" t="s">
        <v>748</v>
      </c>
      <c r="E177" s="250" t="s">
        <v>506</v>
      </c>
      <c r="F177" s="252">
        <v>0.05</v>
      </c>
      <c r="G177" s="253">
        <v>14.35</v>
      </c>
      <c r="H177" s="253">
        <v>0.71</v>
      </c>
    </row>
    <row r="178" spans="1:9" x14ac:dyDescent="0.2">
      <c r="A178" s="255"/>
      <c r="B178" s="255"/>
      <c r="C178" s="255"/>
      <c r="D178" s="255"/>
      <c r="E178" s="255"/>
      <c r="F178" s="256"/>
      <c r="G178" s="255"/>
      <c r="H178" s="256"/>
    </row>
    <row r="179" spans="1:9" ht="0.95" customHeight="1" x14ac:dyDescent="0.2">
      <c r="A179" s="235"/>
      <c r="B179" s="235"/>
      <c r="C179" s="235"/>
      <c r="D179" s="235"/>
      <c r="E179" s="235"/>
      <c r="F179" s="235"/>
      <c r="G179" s="235"/>
      <c r="H179" s="235"/>
    </row>
    <row r="180" spans="1:9" ht="27.75" customHeight="1" x14ac:dyDescent="0.25">
      <c r="A180" s="315" t="s">
        <v>749</v>
      </c>
      <c r="B180" s="279"/>
      <c r="C180" s="279"/>
      <c r="D180" s="279"/>
      <c r="E180" s="279"/>
      <c r="F180" s="279"/>
      <c r="G180" s="279"/>
      <c r="H180" s="279"/>
      <c r="I180" s="279"/>
    </row>
    <row r="181" spans="1:9" ht="18" customHeight="1" x14ac:dyDescent="0.2">
      <c r="A181" s="234"/>
      <c r="B181" s="234" t="s">
        <v>473</v>
      </c>
      <c r="C181" s="234" t="s">
        <v>474</v>
      </c>
      <c r="D181" s="237" t="s">
        <v>410</v>
      </c>
      <c r="E181" s="234" t="s">
        <v>475</v>
      </c>
      <c r="F181" s="243" t="s">
        <v>476</v>
      </c>
      <c r="G181" s="243" t="s">
        <v>477</v>
      </c>
      <c r="H181" s="243" t="s">
        <v>479</v>
      </c>
    </row>
    <row r="182" spans="1:9" ht="24" customHeight="1" x14ac:dyDescent="0.2">
      <c r="A182" s="163" t="s">
        <v>655</v>
      </c>
      <c r="B182" s="163" t="s">
        <v>892</v>
      </c>
      <c r="C182" s="163" t="s">
        <v>489</v>
      </c>
      <c r="D182" s="164" t="s">
        <v>669</v>
      </c>
      <c r="E182" s="163" t="s">
        <v>14</v>
      </c>
      <c r="F182" s="244">
        <v>1</v>
      </c>
      <c r="G182" s="245">
        <v>459.46</v>
      </c>
      <c r="H182" s="245">
        <v>459.46</v>
      </c>
    </row>
    <row r="183" spans="1:9" ht="24" customHeight="1" x14ac:dyDescent="0.2">
      <c r="A183" s="246" t="s">
        <v>656</v>
      </c>
      <c r="B183" s="246" t="s">
        <v>662</v>
      </c>
      <c r="C183" s="246" t="s">
        <v>57</v>
      </c>
      <c r="D183" s="247" t="s">
        <v>663</v>
      </c>
      <c r="E183" s="246" t="s">
        <v>659</v>
      </c>
      <c r="F183" s="248">
        <v>10</v>
      </c>
      <c r="G183" s="249">
        <v>15.35</v>
      </c>
      <c r="H183" s="249">
        <v>153.5</v>
      </c>
    </row>
    <row r="184" spans="1:9" ht="24" customHeight="1" x14ac:dyDescent="0.2">
      <c r="A184" s="250" t="s">
        <v>668</v>
      </c>
      <c r="B184" s="250" t="s">
        <v>714</v>
      </c>
      <c r="C184" s="250" t="s">
        <v>57</v>
      </c>
      <c r="D184" s="251" t="s">
        <v>715</v>
      </c>
      <c r="E184" s="250" t="s">
        <v>14</v>
      </c>
      <c r="F184" s="252">
        <v>1.216</v>
      </c>
      <c r="G184" s="253">
        <v>38.5</v>
      </c>
      <c r="H184" s="253">
        <v>46.81</v>
      </c>
    </row>
    <row r="185" spans="1:9" ht="24" customHeight="1" x14ac:dyDescent="0.2">
      <c r="A185" s="250" t="s">
        <v>668</v>
      </c>
      <c r="B185" s="250" t="s">
        <v>702</v>
      </c>
      <c r="C185" s="250" t="s">
        <v>57</v>
      </c>
      <c r="D185" s="251" t="s">
        <v>703</v>
      </c>
      <c r="E185" s="250" t="s">
        <v>678</v>
      </c>
      <c r="F185" s="252">
        <v>365</v>
      </c>
      <c r="G185" s="253">
        <v>0.71</v>
      </c>
      <c r="H185" s="253">
        <v>259.14999999999998</v>
      </c>
    </row>
    <row r="186" spans="1:9" x14ac:dyDescent="0.2">
      <c r="A186" s="254"/>
      <c r="B186" s="254"/>
      <c r="C186" s="254"/>
      <c r="D186" s="255"/>
      <c r="E186" s="255"/>
      <c r="F186" s="313"/>
      <c r="G186" s="313"/>
      <c r="H186" s="256"/>
    </row>
    <row r="187" spans="1:9" ht="0.95" customHeight="1" x14ac:dyDescent="0.2">
      <c r="A187" s="163"/>
      <c r="B187" s="163"/>
      <c r="C187" s="163"/>
      <c r="D187" s="164"/>
      <c r="E187" s="164"/>
      <c r="F187" s="164"/>
      <c r="G187" s="164"/>
      <c r="H187" s="164"/>
    </row>
    <row r="188" spans="1:9" ht="18" customHeight="1" x14ac:dyDescent="0.2">
      <c r="A188" s="234"/>
      <c r="B188" s="234" t="s">
        <v>473</v>
      </c>
      <c r="C188" s="234" t="s">
        <v>474</v>
      </c>
      <c r="D188" s="237" t="s">
        <v>410</v>
      </c>
      <c r="E188" s="234" t="s">
        <v>475</v>
      </c>
      <c r="F188" s="243" t="s">
        <v>476</v>
      </c>
      <c r="G188" s="243" t="s">
        <v>477</v>
      </c>
      <c r="H188" s="243" t="s">
        <v>479</v>
      </c>
    </row>
    <row r="189" spans="1:9" ht="24" customHeight="1" x14ac:dyDescent="0.2">
      <c r="A189" s="163" t="s">
        <v>655</v>
      </c>
      <c r="B189" s="163" t="s">
        <v>891</v>
      </c>
      <c r="C189" s="163" t="s">
        <v>575</v>
      </c>
      <c r="D189" s="164" t="s">
        <v>742</v>
      </c>
      <c r="E189" s="163" t="s">
        <v>13</v>
      </c>
      <c r="F189" s="244">
        <v>1</v>
      </c>
      <c r="G189" s="245">
        <v>1288.0899999999999</v>
      </c>
      <c r="H189" s="245">
        <v>1288.0899999999999</v>
      </c>
    </row>
    <row r="190" spans="1:9" ht="24" customHeight="1" x14ac:dyDescent="0.2">
      <c r="A190" s="246" t="s">
        <v>656</v>
      </c>
      <c r="B190" s="246" t="s">
        <v>666</v>
      </c>
      <c r="C190" s="246" t="s">
        <v>57</v>
      </c>
      <c r="D190" s="247" t="s">
        <v>667</v>
      </c>
      <c r="E190" s="246" t="s">
        <v>659</v>
      </c>
      <c r="F190" s="248">
        <v>0.5</v>
      </c>
      <c r="G190" s="249">
        <v>19.850000000000001</v>
      </c>
      <c r="H190" s="249">
        <v>9.92</v>
      </c>
    </row>
    <row r="191" spans="1:9" ht="24" customHeight="1" x14ac:dyDescent="0.2">
      <c r="A191" s="246" t="s">
        <v>656</v>
      </c>
      <c r="B191" s="246" t="s">
        <v>662</v>
      </c>
      <c r="C191" s="246" t="s">
        <v>57</v>
      </c>
      <c r="D191" s="247" t="s">
        <v>663</v>
      </c>
      <c r="E191" s="246" t="s">
        <v>659</v>
      </c>
      <c r="F191" s="248">
        <v>0.5</v>
      </c>
      <c r="G191" s="249">
        <v>15.35</v>
      </c>
      <c r="H191" s="249">
        <v>7.67</v>
      </c>
    </row>
    <row r="192" spans="1:9" ht="24" customHeight="1" x14ac:dyDescent="0.2">
      <c r="A192" s="250" t="s">
        <v>668</v>
      </c>
      <c r="B192" s="250" t="s">
        <v>754</v>
      </c>
      <c r="C192" s="250" t="s">
        <v>575</v>
      </c>
      <c r="D192" s="251" t="s">
        <v>742</v>
      </c>
      <c r="E192" s="250" t="s">
        <v>13</v>
      </c>
      <c r="F192" s="252">
        <v>1</v>
      </c>
      <c r="G192" s="253">
        <v>1270.5</v>
      </c>
      <c r="H192" s="253">
        <v>1270.5</v>
      </c>
    </row>
    <row r="193" spans="1:8" ht="15" thickBot="1" x14ac:dyDescent="0.25">
      <c r="A193" s="239"/>
      <c r="B193" s="239"/>
      <c r="C193" s="239"/>
      <c r="D193" s="239"/>
      <c r="E193" s="239"/>
      <c r="F193" s="314"/>
      <c r="G193" s="314"/>
      <c r="H193" s="135"/>
    </row>
    <row r="194" spans="1:8" ht="0.95" customHeight="1" thickTop="1" x14ac:dyDescent="0.2">
      <c r="A194" s="136"/>
      <c r="B194" s="136"/>
      <c r="C194" s="136"/>
      <c r="D194" s="136"/>
      <c r="E194" s="136"/>
      <c r="F194" s="136"/>
      <c r="G194" s="136"/>
      <c r="H194" s="136"/>
    </row>
    <row r="198" spans="1:8" x14ac:dyDescent="0.2">
      <c r="A198" s="309" t="s">
        <v>792</v>
      </c>
      <c r="B198" s="309"/>
      <c r="C198" s="309"/>
      <c r="D198" s="309"/>
      <c r="E198" s="309"/>
      <c r="F198" s="309"/>
      <c r="G198" s="309"/>
      <c r="H198" s="309"/>
    </row>
    <row r="199" spans="1:8" x14ac:dyDescent="0.2">
      <c r="A199" s="309"/>
      <c r="B199" s="309"/>
      <c r="C199" s="309"/>
      <c r="D199" s="309"/>
      <c r="E199" s="309"/>
      <c r="F199" s="309"/>
      <c r="G199" s="309"/>
      <c r="H199" s="309"/>
    </row>
    <row r="200" spans="1:8" x14ac:dyDescent="0.2">
      <c r="A200" s="309"/>
      <c r="B200" s="309"/>
      <c r="C200" s="309"/>
      <c r="D200" s="309"/>
      <c r="E200" s="309"/>
      <c r="F200" s="309"/>
      <c r="G200" s="309"/>
      <c r="H200" s="309"/>
    </row>
    <row r="201" spans="1:8" x14ac:dyDescent="0.2">
      <c r="A201" s="309"/>
      <c r="B201" s="309"/>
      <c r="C201" s="309"/>
      <c r="D201" s="309"/>
      <c r="E201" s="309"/>
      <c r="F201" s="309"/>
      <c r="G201" s="309"/>
      <c r="H201" s="309"/>
    </row>
    <row r="202" spans="1:8" x14ac:dyDescent="0.2">
      <c r="A202" s="309"/>
      <c r="B202" s="309"/>
      <c r="C202" s="309"/>
      <c r="D202" s="309"/>
      <c r="E202" s="309"/>
      <c r="F202" s="309"/>
      <c r="G202" s="309"/>
      <c r="H202" s="309"/>
    </row>
  </sheetData>
  <mergeCells count="24">
    <mergeCell ref="A1:H1"/>
    <mergeCell ref="A2:H2"/>
    <mergeCell ref="A3:H3"/>
    <mergeCell ref="A11:H11"/>
    <mergeCell ref="F25:G25"/>
    <mergeCell ref="F34:G34"/>
    <mergeCell ref="F19:G19"/>
    <mergeCell ref="F44:G44"/>
    <mergeCell ref="F52:G52"/>
    <mergeCell ref="F62:G62"/>
    <mergeCell ref="F67:G67"/>
    <mergeCell ref="F97:G97"/>
    <mergeCell ref="F77:G77"/>
    <mergeCell ref="F108:G108"/>
    <mergeCell ref="F115:G115"/>
    <mergeCell ref="F102:G102"/>
    <mergeCell ref="F186:G186"/>
    <mergeCell ref="F193:G193"/>
    <mergeCell ref="A198:H202"/>
    <mergeCell ref="F122:G122"/>
    <mergeCell ref="F160:G160"/>
    <mergeCell ref="F149:G149"/>
    <mergeCell ref="F171:G171"/>
    <mergeCell ref="A180:I180"/>
  </mergeCells>
  <pageMargins left="0.51181102362204722" right="0.51181102362204722" top="0.98425196850393704" bottom="0.98425196850393704" header="0.51181102362204722" footer="0.51181102362204722"/>
  <pageSetup paperSize="9" scale="56" fitToHeight="0" orientation="portrait" r:id="rId1"/>
  <headerFooter>
    <oddHeader>&amp;L &amp;C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11</vt:i4>
      </vt:variant>
    </vt:vector>
  </HeadingPairs>
  <TitlesOfParts>
    <vt:vector size="18" baseType="lpstr">
      <vt:lpstr>MEMORIA</vt:lpstr>
      <vt:lpstr>DESCRITIVO</vt:lpstr>
      <vt:lpstr>RESUMO REF</vt:lpstr>
      <vt:lpstr>ORÇAMENTO</vt:lpstr>
      <vt:lpstr>CRONOGRAMA</vt:lpstr>
      <vt:lpstr>ADM. OBRA</vt:lpstr>
      <vt:lpstr>COMPOSIÇÕES</vt:lpstr>
      <vt:lpstr>'ADM. OBRA'!Area_de_impressao</vt:lpstr>
      <vt:lpstr>COMPOSIÇÕES!Area_de_impressao</vt:lpstr>
      <vt:lpstr>CRONOGRAMA!Area_de_impressao</vt:lpstr>
      <vt:lpstr>DESCRITIVO!Area_de_impressao</vt:lpstr>
      <vt:lpstr>MEMORIA!Area_de_impressao</vt:lpstr>
      <vt:lpstr>ORÇAMENTO!Area_de_impressao</vt:lpstr>
      <vt:lpstr>'RESUMO REF'!Area_de_impressao</vt:lpstr>
      <vt:lpstr>COMPOSIÇÕES!Titulos_de_impressao</vt:lpstr>
      <vt:lpstr>DESCRITIVO!Titulos_de_impressao</vt:lpstr>
      <vt:lpstr>MEMORIA!Titulos_de_impressao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Harley</cp:lastModifiedBy>
  <cp:lastPrinted>2021-08-06T17:19:10Z</cp:lastPrinted>
  <dcterms:created xsi:type="dcterms:W3CDTF">2016-04-29T13:34:26Z</dcterms:created>
  <dcterms:modified xsi:type="dcterms:W3CDTF">2021-08-06T17:26:17Z</dcterms:modified>
</cp:coreProperties>
</file>